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90" windowHeight="8460" activeTab="0"/>
  </bookViews>
  <sheets>
    <sheet name="Zakładka Nr 1" sheetId="1" r:id="rId1"/>
    <sheet name="Zakładka Nr 2" sheetId="2" r:id="rId2"/>
    <sheet name="Zakładka Nr 3" sheetId="3" r:id="rId3"/>
  </sheets>
  <definedNames/>
  <calcPr fullCalcOnLoad="1"/>
</workbook>
</file>

<file path=xl/sharedStrings.xml><?xml version="1.0" encoding="utf-8"?>
<sst xmlns="http://schemas.openxmlformats.org/spreadsheetml/2006/main" count="778" uniqueCount="343">
  <si>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</si>
  <si>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</si>
  <si>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</si>
  <si>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</si>
  <si>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</si>
  <si>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</si>
  <si>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</si>
  <si>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</si>
  <si>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</si>
  <si>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</si>
  <si>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</si>
  <si>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</si>
  <si>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</si>
  <si>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</si>
  <si>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Materiał</t>
  </si>
  <si>
    <t>Przedmiot ubezpieczenia</t>
  </si>
  <si>
    <t>Powierzchnia w m2</t>
  </si>
  <si>
    <t>Rok budowy budynku</t>
  </si>
  <si>
    <t>Ścian</t>
  </si>
  <si>
    <t>Stropów</t>
  </si>
  <si>
    <t>Stropodachu</t>
  </si>
  <si>
    <t>Pokrycie dachu</t>
  </si>
  <si>
    <t>Wyposażenie i urządzenia</t>
  </si>
  <si>
    <t>Środki obrotowe</t>
  </si>
  <si>
    <t>Środki niskocenne</t>
  </si>
  <si>
    <t>Zbiory biblioteczne</t>
  </si>
  <si>
    <t>Razem:</t>
  </si>
  <si>
    <t>Gotówka w schowku</t>
  </si>
  <si>
    <t>Suma ubezpieczenia</t>
  </si>
  <si>
    <t>Sprzęt elektroniczny stacjonarny</t>
  </si>
  <si>
    <t>Sprzęt elektroniczny przenośny</t>
  </si>
  <si>
    <t>Suma ubezp.</t>
  </si>
  <si>
    <t>w zł</t>
  </si>
  <si>
    <t xml:space="preserve"> ŁĄCZNIE:</t>
  </si>
  <si>
    <t>Nr rej.</t>
  </si>
  <si>
    <t>Rodzaj</t>
  </si>
  <si>
    <t xml:space="preserve">Rok prod. </t>
  </si>
  <si>
    <t>Nr nadwozia</t>
  </si>
  <si>
    <t>Aktualna suma AC</t>
  </si>
  <si>
    <t>Okres OC</t>
  </si>
  <si>
    <t>Okres AC</t>
  </si>
  <si>
    <t>Okres NW</t>
  </si>
  <si>
    <t>14.</t>
  </si>
  <si>
    <t>15.</t>
  </si>
  <si>
    <t>Suma ubezpieczenia w wartości księgowej brutto (KB)</t>
  </si>
  <si>
    <t>lp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</si>
  <si>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</si>
  <si>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</si>
  <si>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</si>
  <si>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</si>
  <si>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</si>
  <si>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</si>
  <si>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</si>
  <si>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</si>
  <si>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</si>
  <si>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</si>
  <si>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</si>
  <si>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</si>
  <si>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</si>
  <si>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</si>
  <si>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</si>
  <si>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32.</t>
  </si>
  <si>
    <t>Urząd Gminy</t>
  </si>
  <si>
    <t xml:space="preserve">Urząd Miejski Piaski </t>
  </si>
  <si>
    <t>38.</t>
  </si>
  <si>
    <t>41.</t>
  </si>
  <si>
    <t>42.</t>
  </si>
  <si>
    <t>44.</t>
  </si>
  <si>
    <t>45.</t>
  </si>
  <si>
    <t>Kserokopiarki i urządzenia wielofunkcyjne</t>
  </si>
  <si>
    <t xml:space="preserve">Centrale, faxy i telefony </t>
  </si>
  <si>
    <t>58.</t>
  </si>
  <si>
    <t xml:space="preserve">Zespół Szkół w Bystrzejowicach Pierwszych </t>
  </si>
  <si>
    <t>Miejsko-Gminne Przedszkole w Piaskach</t>
  </si>
  <si>
    <t xml:space="preserve">Rok budowy budynku/ wiek powstania </t>
  </si>
  <si>
    <t xml:space="preserve">Rodzaj wartości z polisy </t>
  </si>
  <si>
    <t>KB</t>
  </si>
  <si>
    <t>blacha</t>
  </si>
  <si>
    <t>Beton</t>
  </si>
  <si>
    <t xml:space="preserve">Mnożnik </t>
  </si>
  <si>
    <t>Drewno</t>
  </si>
  <si>
    <t>Blacha</t>
  </si>
  <si>
    <t>MBP</t>
  </si>
  <si>
    <t>ZS w Bystrzejowicach</t>
  </si>
  <si>
    <t>Ubezpieczający</t>
  </si>
  <si>
    <t>Budynki i budowle KB</t>
  </si>
  <si>
    <t>15.06.2016 14.06.2017</t>
  </si>
  <si>
    <t>09.06.2016 08.06.2017</t>
  </si>
  <si>
    <t>Zespół Szkół w Domaradzu</t>
  </si>
  <si>
    <t>Zespoł szkół im. Jana pawła II w Baryczy</t>
  </si>
  <si>
    <t>Szkoła Podstawowa Nr 2 w Domaradzu</t>
  </si>
  <si>
    <t>Szkoła Podastawowa nr 2 w Golcowej</t>
  </si>
  <si>
    <t>Zespół Obsługi Szkół w Domaradzu</t>
  </si>
  <si>
    <t>Gminny Ośrodek Pomocy Społecznej</t>
  </si>
  <si>
    <t>l.m.</t>
  </si>
  <si>
    <t>RBR25GE</t>
  </si>
  <si>
    <t>RBR09873</t>
  </si>
  <si>
    <t>RBR07XH</t>
  </si>
  <si>
    <t>RBR62UG</t>
  </si>
  <si>
    <t>RBR83LE</t>
  </si>
  <si>
    <t>RBR91WY</t>
  </si>
  <si>
    <t>RBR40LP</t>
  </si>
  <si>
    <t>RBRN669</t>
  </si>
  <si>
    <t>RBRG754</t>
  </si>
  <si>
    <t>RBRC064</t>
  </si>
  <si>
    <t>RBR13FG</t>
  </si>
  <si>
    <t>RBR25XJ</t>
  </si>
  <si>
    <t>RBR33PG</t>
  </si>
  <si>
    <t>BRAK4</t>
  </si>
  <si>
    <t>RBR61PM</t>
  </si>
  <si>
    <t>RBR86PP</t>
  </si>
  <si>
    <t>RBRM480</t>
  </si>
  <si>
    <t>RBR89RR</t>
  </si>
  <si>
    <t>BRAK2</t>
  </si>
  <si>
    <t>RBR30TR</t>
  </si>
  <si>
    <t>BRAK1</t>
  </si>
  <si>
    <t>1,9D</t>
  </si>
  <si>
    <t>BENZSPRINTER</t>
  </si>
  <si>
    <t>DEFENDER110</t>
  </si>
  <si>
    <t>HONEKER2424</t>
  </si>
  <si>
    <t>TRANSPORTER</t>
  </si>
  <si>
    <t>315M</t>
  </si>
  <si>
    <t>266M</t>
  </si>
  <si>
    <t>TRAILERSSUPER</t>
  </si>
  <si>
    <t>P200</t>
  </si>
  <si>
    <t>MEPROZET1</t>
  </si>
  <si>
    <t>RR</t>
  </si>
  <si>
    <t>VOLKSWAGEN</t>
  </si>
  <si>
    <t>CITROEN</t>
  </si>
  <si>
    <t>MERCEDES</t>
  </si>
  <si>
    <t>LAND ROVER</t>
  </si>
  <si>
    <t>FS LUBLIN</t>
  </si>
  <si>
    <t>STAR</t>
  </si>
  <si>
    <t>JELCZ</t>
  </si>
  <si>
    <t>THULE</t>
  </si>
  <si>
    <t>STIM</t>
  </si>
  <si>
    <t>MEZO</t>
  </si>
  <si>
    <t>AUTOSAN</t>
  </si>
  <si>
    <t>MOTO</t>
  </si>
  <si>
    <t>MITSUBISHI</t>
  </si>
  <si>
    <t>CIAGNIK</t>
  </si>
  <si>
    <t>Marka</t>
  </si>
  <si>
    <t>Typ/model</t>
  </si>
  <si>
    <t>Przebieg</t>
  </si>
  <si>
    <t>Transporter 2.5</t>
  </si>
  <si>
    <t>przyczepa lekka</t>
  </si>
  <si>
    <t>-</t>
  </si>
  <si>
    <t>SYAP2000000001895</t>
  </si>
  <si>
    <t>Gmina Domaradz, 36-230 Domaradz, Domaradz 345, Regon: 370440229, NIP: 6861578318</t>
  </si>
  <si>
    <t>j.o.</t>
  </si>
  <si>
    <t>Poj./ład./DMC</t>
  </si>
  <si>
    <t>.-/550/-</t>
  </si>
  <si>
    <t>Data I rejestracji</t>
  </si>
  <si>
    <t>12.12.2010</t>
  </si>
  <si>
    <t>ciągnik rolniczy</t>
  </si>
  <si>
    <t>285D</t>
  </si>
  <si>
    <t>30.06.2000</t>
  </si>
  <si>
    <t>999/-/-</t>
  </si>
  <si>
    <t>przyczepa specjalna</t>
  </si>
  <si>
    <t>.-/1500/1700</t>
  </si>
  <si>
    <t>30.06.2013</t>
  </si>
  <si>
    <t>b.d.</t>
  </si>
  <si>
    <t>.-/2222/-</t>
  </si>
  <si>
    <t>31.12.2013</t>
  </si>
  <si>
    <t>OSP Domaradz Poręby, 36-230 Domaradz, Domaradz 897A, Regon: 371105007, NIP: 6861544615</t>
  </si>
  <si>
    <t>Ubezpieczony/Posiadacz</t>
  </si>
  <si>
    <t>SUL2424420001025</t>
  </si>
  <si>
    <t>01.01.2001</t>
  </si>
  <si>
    <t>2200/750/3450</t>
  </si>
  <si>
    <t>specjalny</t>
  </si>
  <si>
    <t>2495/750/2200</t>
  </si>
  <si>
    <t>21.04.1994</t>
  </si>
  <si>
    <t>SALLDHMF8MA942758</t>
  </si>
  <si>
    <t>1968/750/2200</t>
  </si>
  <si>
    <t>24.01.1994</t>
  </si>
  <si>
    <t>WVZZZ70ZRH063064</t>
  </si>
  <si>
    <t>6842/550/9500</t>
  </si>
  <si>
    <t>31.12.1985</t>
  </si>
  <si>
    <t>9687</t>
  </si>
  <si>
    <t>2417/1200/3450</t>
  </si>
  <si>
    <t>31.10.2001</t>
  </si>
  <si>
    <t>SUL35242710071980</t>
  </si>
  <si>
    <t>11100/5500/9500</t>
  </si>
  <si>
    <t>01.01.1980</t>
  </si>
  <si>
    <t>439</t>
  </si>
  <si>
    <t>10850/5500/9500</t>
  </si>
  <si>
    <t>01.01.1989</t>
  </si>
  <si>
    <t>9122307</t>
  </si>
  <si>
    <t>pzyczepa lekka</t>
  </si>
  <si>
    <t>.-/1150/450</t>
  </si>
  <si>
    <t>31.12.2008</t>
  </si>
  <si>
    <t>UH2000B7X8P254950</t>
  </si>
  <si>
    <t>osobowy</t>
  </si>
  <si>
    <t>2461/1500/2300</t>
  </si>
  <si>
    <t>01.01.1998</t>
  </si>
  <si>
    <t>2900/1300/3500</t>
  </si>
  <si>
    <t>30.06.2012</t>
  </si>
  <si>
    <t>BENZ</t>
  </si>
  <si>
    <t>ciężarowy ład. Pon. 2T</t>
  </si>
  <si>
    <t>2200/1800/3500</t>
  </si>
  <si>
    <t>6842/5500/9500</t>
  </si>
  <si>
    <t>01.01.1990</t>
  </si>
  <si>
    <t>A266A5010124207</t>
  </si>
  <si>
    <t>.-/550/750</t>
  </si>
  <si>
    <t>01.01.2010</t>
  </si>
  <si>
    <t>autobus</t>
  </si>
  <si>
    <t>12000/12000/22000</t>
  </si>
  <si>
    <t>30.06.2003</t>
  </si>
  <si>
    <t>motorower</t>
  </si>
  <si>
    <t>49/-/-</t>
  </si>
  <si>
    <t>WV2ZZZ70ZWH067406</t>
  </si>
  <si>
    <t>WDB9066571S682494</t>
  </si>
  <si>
    <t>WDB9700571K327012</t>
  </si>
  <si>
    <t>SXE7GCDSEAS000579</t>
  </si>
  <si>
    <t>SUASW3AFP3S680370</t>
  </si>
  <si>
    <t>L8YG02AXCY022172</t>
  </si>
  <si>
    <t>1870/550/3500</t>
  </si>
  <si>
    <t>30.06.1999</t>
  </si>
  <si>
    <t>VF7MFWJZF65382644</t>
  </si>
  <si>
    <t>Karl Schaeff HML</t>
  </si>
  <si>
    <t>wolnobieżny, koparka, spycharka</t>
  </si>
  <si>
    <t>2000/1500/2200</t>
  </si>
  <si>
    <t>12.12.2000</t>
  </si>
  <si>
    <t>Administracyjny UG Domaradz 345</t>
  </si>
  <si>
    <t>Administracyjny GOK Domaradz 345</t>
  </si>
  <si>
    <t>Zaplecze kulturalno sportowe w Baryczy</t>
  </si>
  <si>
    <t>Ośrodek Zdrowia w Golcowej</t>
  </si>
  <si>
    <t>Ośrodek Zdrowia w Domaradzu</t>
  </si>
  <si>
    <t>Ośrodek Zdrowia w Baryczy</t>
  </si>
  <si>
    <t>Budynek OSP Domaradz-Pręby</t>
  </si>
  <si>
    <t>Budynek OSP Domaradz -Wieś</t>
  </si>
  <si>
    <t xml:space="preserve">Budynek OSP Domaradz Góra </t>
  </si>
  <si>
    <t>Budynek OSP Golcowa</t>
  </si>
  <si>
    <t>Budynek OSP Barycz</t>
  </si>
  <si>
    <t>Budynek Agronomówki-mieszkania</t>
  </si>
  <si>
    <t>Doma Nauczyciela Barycz przy szkole</t>
  </si>
  <si>
    <t>Dom Nauczyciela Domaradz przy UG</t>
  </si>
  <si>
    <t>Dom Nauczyciela Domaradz nad GOK</t>
  </si>
  <si>
    <t>Budynek stacji uzdatniana wody Domaradz Poręby</t>
  </si>
  <si>
    <t>Budynek stacji uzdatniania wody w Golcowej</t>
  </si>
  <si>
    <t>Boisko wielofunkcyjne ze sztuczną nawierzchnią przy Zespole Szkół w Domaradzu</t>
  </si>
  <si>
    <t>Stadion w Baryczy</t>
  </si>
  <si>
    <t>Kompleks boisk sportowych w Golcowej z siłownią na świeżym powietrzu</t>
  </si>
  <si>
    <t xml:space="preserve">Boisko sportowe ze sztucznej nawierzchni przy zapleczu sportowym w w Golcowej </t>
  </si>
  <si>
    <t>Wiata PKS Domaradz Góra</t>
  </si>
  <si>
    <t>Wiata przystankowa Barycz</t>
  </si>
  <si>
    <t>Wiata przystankowa Domaradz 3 sztuki</t>
  </si>
  <si>
    <t>Wiata przystankowa w Golcowej</t>
  </si>
  <si>
    <t>Wiata przystankowa w Baryczy</t>
  </si>
  <si>
    <t>Wiata PKS Barycz -Centrum</t>
  </si>
  <si>
    <t>Plac zabaw Golcowa Różanka</t>
  </si>
  <si>
    <t>Plac zabaw Golcowa centrum</t>
  </si>
  <si>
    <t>Plac zabaw Domaradz</t>
  </si>
  <si>
    <t>Plac zabaw Barycz</t>
  </si>
  <si>
    <t>Plac zabaw przy OSP Domaradz Poręby</t>
  </si>
  <si>
    <t>Zbiornik wody V50m3- Nowiny</t>
  </si>
  <si>
    <t>Zbiornik retencyjny V-200 m3 Kamyczyk</t>
  </si>
  <si>
    <t>Zbiornik retencyjny V-150 m3 Golcowa koło SUW</t>
  </si>
  <si>
    <t>Przepompownia scieków nr 1, Domaradz</t>
  </si>
  <si>
    <t>Przepompownia scieków nr 2, Domaradz</t>
  </si>
  <si>
    <t>Przepompownia ścieków nr 3, Domaradz</t>
  </si>
  <si>
    <t>Przepompownia ścieków nr 4, Domaradz</t>
  </si>
  <si>
    <t>Wiata samochodowa koło oczyszczalni, Domaradz</t>
  </si>
  <si>
    <t>43.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</si>
  <si>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</si>
  <si>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</si>
  <si>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</si>
  <si>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</si>
  <si>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</si>
  <si>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</si>
  <si>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</si>
  <si>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</si>
  <si>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</si>
  <si>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przepompownia ścieków nr 5, Domaradz</t>
  </si>
  <si>
    <t>Przepompownia ścieków nr 6, Domaradz</t>
  </si>
  <si>
    <t>Przepompownia ścieków nr 7, Domaradz</t>
  </si>
  <si>
    <t>Przepompownia ścieków nr 8, Domaradz</t>
  </si>
  <si>
    <t>Przepompownia ścieków nr 9, Domaradz</t>
  </si>
  <si>
    <t>Przepompownia ścieków nr 10, Domaradz</t>
  </si>
  <si>
    <t>Przepompownia ścieków nr 11, Domaradz</t>
  </si>
  <si>
    <t>Przepompownia ścieków nr 12, Domaradz</t>
  </si>
  <si>
    <t>Przepompownia ścieków nr 13, Domaradz</t>
  </si>
  <si>
    <t>Przepompownia ścieków nr 14, Domaradz</t>
  </si>
  <si>
    <t>Zaplecze sportowe w Golcowej z boiskiem ze sztucznej nawirzchni</t>
  </si>
  <si>
    <t>Zaplecze kulturalno sportowe w Domaradzu</t>
  </si>
  <si>
    <t>admini</t>
  </si>
  <si>
    <t>gospod</t>
  </si>
  <si>
    <t>Pow. w m2</t>
  </si>
  <si>
    <t>Oczyszczalnia ścieków w Domaradzu</t>
  </si>
  <si>
    <t>Oczyszczalnia ścieków Domaradz Poręby</t>
  </si>
  <si>
    <t>Wypoisażenie i urządzenia (Grupa III, IV,V, VI, VIII) w tym wyposażenie i sprzęt OSP, równiz pojazdów OSP, scena wraz z podłoągą, instrumenty muzyczna, ngłośnienie, namiot imprezowy itd.)</t>
  </si>
  <si>
    <t>osobowy, przystosowany do przewozu osób niepełnosprawnych</t>
  </si>
  <si>
    <t>Sprzet komputerowy</t>
  </si>
  <si>
    <t>Pozostały sprzet elektroniczny (serwerownia, infomaty)</t>
  </si>
  <si>
    <t>WO</t>
  </si>
  <si>
    <t>31.</t>
  </si>
  <si>
    <t>33.</t>
  </si>
  <si>
    <t>34.</t>
  </si>
  <si>
    <t>35.</t>
  </si>
  <si>
    <t>36.</t>
  </si>
  <si>
    <t>37.</t>
  </si>
  <si>
    <t>39.</t>
  </si>
  <si>
    <t>40.</t>
  </si>
  <si>
    <t>cegła, beton, suporex, słupy stalowe z okładziną z blachy</t>
  </si>
  <si>
    <t>murowane/  betnowowe/ stalowe</t>
  </si>
  <si>
    <t>drewniane krokwie, dachówka, eternit lub blacha</t>
  </si>
  <si>
    <t>Jednostka nie posiada własnego budynku, wynajmuje od UG</t>
  </si>
  <si>
    <t>Budynek szkolny</t>
  </si>
  <si>
    <t>pustak</t>
  </si>
  <si>
    <t>beton</t>
  </si>
  <si>
    <t>Pustak</t>
  </si>
  <si>
    <t>cegła</t>
  </si>
  <si>
    <t>drewno</t>
  </si>
  <si>
    <t>Konstrukcja dachu</t>
  </si>
  <si>
    <t>stropodachówka</t>
  </si>
  <si>
    <t>kleina półciężkie</t>
  </si>
  <si>
    <t>drewniana</t>
  </si>
  <si>
    <t>murowane</t>
  </si>
  <si>
    <t>żelbetowe</t>
  </si>
  <si>
    <t>Wyposażenie i urządzenia w tym sprzet elektroniczny</t>
  </si>
  <si>
    <t>Brak sprzętu do ubezpieczenia w EEI, w przypadku posiadania sprzętu ujety w Zakładce Nr 1</t>
  </si>
  <si>
    <t>Gminne Ośrodek Kultury</t>
  </si>
  <si>
    <t>Zspół Szkół w Golcowej</t>
  </si>
  <si>
    <t>01.01.2017 31.12.2018</t>
  </si>
  <si>
    <t>19.05.2017 18.05.2019</t>
  </si>
  <si>
    <t>02.02.2017 01.02.2019</t>
  </si>
  <si>
    <t>02.02.2017  01.02.2019</t>
  </si>
  <si>
    <t>24.04.2017 23.04.2019</t>
  </si>
  <si>
    <t>13.05.2017 12.05.2019</t>
  </si>
  <si>
    <t>12.05.2017 11.05.2019</t>
  </si>
  <si>
    <t>04.06.2017 03.06.2019</t>
  </si>
  <si>
    <t>09.06.207 08.06.2019</t>
  </si>
  <si>
    <t>15.06.2017 14.06.2019</t>
  </si>
  <si>
    <t>17.06.2017 16.06.2019</t>
  </si>
  <si>
    <t>28.06.2017 27.06.2019</t>
  </si>
  <si>
    <t>29.07.2017 28.07.2019</t>
  </si>
  <si>
    <t>25.09.2017 24.09.2019</t>
  </si>
  <si>
    <t>02.10.2017 01.10.2019</t>
  </si>
  <si>
    <t>02.11.2017 01.11.2019</t>
  </si>
  <si>
    <t xml:space="preserve">Rodzaj wartości </t>
  </si>
  <si>
    <t>Jednostka nie posiada mienia do ubezpieczenia systemem sum stałych</t>
  </si>
  <si>
    <t>Sprzet muzyczny (przenośny)</t>
  </si>
  <si>
    <t xml:space="preserve">Wyposażenie i urządzenia (Sprzęt elektroniczny, sprzet muzyczny, instrumenty) 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</si>
</sst>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&quot;zł&quot;"/>
    <numFmt numFmtId="167" formatCode="#,##0\ _z_ł"/>
    <numFmt numFmtId="168" formatCode="#,##0.00000\ &quot;zł&quot;"/>
    <numFmt numFmtId="169" formatCode="#,##0.0000\ &quot;zł&quot;"/>
    <numFmt numFmtId="170" formatCode="0.00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0.000"/>
    <numFmt numFmtId="176" formatCode="0.0000"/>
    <numFmt numFmtId="177" formatCode="0.0"/>
    <numFmt numFmtId="178" formatCode="[$-415]d\ mmmm\ yyyy"/>
    <numFmt numFmtId="179" formatCode="#\ ##0\ &quot;zł&quot;"/>
    <numFmt numFmtId="180" formatCode="#,##0.000"/>
    <numFmt numFmtId="181" formatCode="#,##0.0000"/>
    <numFmt numFmtId="182" formatCode="#,##0.00_ ;\-#,##0.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name val="Cambria"/>
      <family val="1"/>
    </font>
    <font>
      <sz val="9"/>
      <name val="Cambria"/>
      <family val="1"/>
    </font>
    <font>
      <sz val="9"/>
      <color indexed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9"/>
      <color indexed="8"/>
      <name val="Cambria"/>
      <family val="1"/>
    </font>
    <font>
      <sz val="9"/>
      <color indexed="10"/>
      <name val="Cambria"/>
      <family val="1"/>
    </font>
    <font>
      <b/>
      <sz val="9"/>
      <color indexed="12"/>
      <name val="Cambria"/>
      <family val="1"/>
    </font>
    <font>
      <b/>
      <sz val="10"/>
      <color indexed="8"/>
      <name val="Cambria"/>
      <family val="1"/>
    </font>
    <font>
      <b/>
      <sz val="10"/>
      <color indexed="12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mbria"/>
      <family val="1"/>
    </font>
    <font>
      <b/>
      <sz val="9"/>
      <color theme="1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 style="thin"/>
      <right style="thin"/>
      <top/>
      <bottom/>
    </border>
    <border>
      <left style="double"/>
      <right style="double"/>
      <top style="double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medium"/>
      <bottom style="thin"/>
    </border>
    <border>
      <left style="double"/>
      <right/>
      <top/>
      <bottom style="thin"/>
    </border>
    <border>
      <left style="thin"/>
      <right style="double"/>
      <top style="thin"/>
      <bottom style="thin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 style="thin"/>
      <right style="double"/>
      <top style="thin"/>
      <bottom style="double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7">
    <xf numFmtId="0" fontId="0" fillId="0" borderId="0" xfId="0" applyFont="1" applyAlignment="1">
      <alignment/>
    </xf>
    <xf numFmtId="0" fontId="21" fillId="33" borderId="10" xfId="53" applyFont="1" applyFill="1" applyBorder="1" applyAlignment="1">
      <alignment horizontal="center" vertical="center" wrapText="1"/>
      <protection/>
    </xf>
    <xf numFmtId="49" fontId="21" fillId="33" borderId="10" xfId="53" applyNumberFormat="1" applyFont="1" applyFill="1" applyBorder="1" applyAlignment="1">
      <alignment horizontal="center" vertical="center" wrapText="1"/>
      <protection/>
    </xf>
    <xf numFmtId="44" fontId="21" fillId="33" borderId="10" xfId="65" applyFont="1" applyFill="1" applyBorder="1" applyAlignment="1">
      <alignment horizontal="center" vertical="center" wrapText="1"/>
    </xf>
    <xf numFmtId="0" fontId="22" fillId="0" borderId="10" xfId="53" applyFont="1" applyFill="1" applyBorder="1" applyAlignment="1">
      <alignment horizontal="center" vertical="center" wrapText="1"/>
      <protection/>
    </xf>
    <xf numFmtId="49" fontId="22" fillId="0" borderId="10" xfId="53" applyNumberFormat="1" applyFont="1" applyFill="1" applyBorder="1" applyAlignment="1">
      <alignment horizontal="center" vertical="center" wrapText="1"/>
      <protection/>
    </xf>
    <xf numFmtId="44" fontId="22" fillId="0" borderId="10" xfId="65" applyFont="1" applyFill="1" applyBorder="1" applyAlignment="1">
      <alignment horizontal="center" vertical="center" wrapText="1"/>
    </xf>
    <xf numFmtId="0" fontId="22" fillId="34" borderId="10" xfId="53" applyFont="1" applyFill="1" applyBorder="1" applyAlignment="1">
      <alignment horizontal="center" vertical="center" wrapText="1"/>
      <protection/>
    </xf>
    <xf numFmtId="164" fontId="22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4" fillId="0" borderId="0" xfId="52" applyFont="1" applyBorder="1" applyAlignment="1">
      <alignment horizontal="center" vertical="center" wrapText="1"/>
      <protection/>
    </xf>
    <xf numFmtId="0" fontId="25" fillId="0" borderId="0" xfId="52" applyFont="1">
      <alignment/>
      <protection/>
    </xf>
    <xf numFmtId="0" fontId="25" fillId="0" borderId="10" xfId="52" applyFont="1" applyFill="1" applyBorder="1" applyAlignment="1">
      <alignment horizontal="center" vertical="center"/>
      <protection/>
    </xf>
    <xf numFmtId="0" fontId="51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0" xfId="0" applyFont="1" applyBorder="1" applyAlignment="1">
      <alignment horizontal="center" wrapText="1"/>
    </xf>
    <xf numFmtId="3" fontId="50" fillId="0" borderId="10" xfId="0" applyNumberFormat="1" applyFont="1" applyBorder="1" applyAlignment="1">
      <alignment horizontal="center" wrapText="1"/>
    </xf>
    <xf numFmtId="49" fontId="22" fillId="0" borderId="10" xfId="53" applyNumberFormat="1" applyFont="1" applyBorder="1" applyAlignment="1">
      <alignment horizontal="center" vertical="center" wrapText="1"/>
      <protection/>
    </xf>
    <xf numFmtId="44" fontId="21" fillId="0" borderId="10" xfId="65" applyFont="1" applyFill="1" applyBorder="1" applyAlignment="1">
      <alignment horizontal="center" vertical="center" wrapText="1"/>
    </xf>
    <xf numFmtId="0" fontId="21" fillId="0" borderId="10" xfId="53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/>
    </xf>
    <xf numFmtId="0" fontId="21" fillId="0" borderId="11" xfId="53" applyFont="1" applyBorder="1" applyAlignment="1">
      <alignment horizontal="center"/>
      <protection/>
    </xf>
    <xf numFmtId="0" fontId="22" fillId="0" borderId="0" xfId="53" applyFont="1">
      <alignment/>
      <protection/>
    </xf>
    <xf numFmtId="0" fontId="50" fillId="0" borderId="0" xfId="0" applyFont="1" applyAlignment="1">
      <alignment/>
    </xf>
    <xf numFmtId="0" fontId="22" fillId="0" borderId="12" xfId="53" applyFont="1" applyBorder="1" applyAlignment="1">
      <alignment horizontal="center" vertical="center"/>
      <protection/>
    </xf>
    <xf numFmtId="0" fontId="22" fillId="0" borderId="13" xfId="53" applyFont="1" applyBorder="1" applyAlignment="1">
      <alignment vertical="center" wrapText="1"/>
      <protection/>
    </xf>
    <xf numFmtId="0" fontId="22" fillId="0" borderId="14" xfId="53" applyFont="1" applyBorder="1" applyAlignment="1">
      <alignment horizontal="center" vertical="center"/>
      <protection/>
    </xf>
    <xf numFmtId="10" fontId="27" fillId="0" borderId="0" xfId="53" applyNumberFormat="1" applyFont="1" applyBorder="1" applyAlignment="1">
      <alignment vertical="center"/>
      <protection/>
    </xf>
    <xf numFmtId="164" fontId="28" fillId="0" borderId="0" xfId="53" applyNumberFormat="1" applyFont="1" applyFill="1" applyBorder="1" applyAlignment="1">
      <alignment vertical="center"/>
      <protection/>
    </xf>
    <xf numFmtId="0" fontId="22" fillId="0" borderId="0" xfId="53" applyFont="1" applyBorder="1" applyAlignment="1">
      <alignment vertical="center"/>
      <protection/>
    </xf>
    <xf numFmtId="164" fontId="28" fillId="0" borderId="0" xfId="53" applyNumberFormat="1" applyFont="1" applyBorder="1" applyAlignment="1">
      <alignment vertical="center"/>
      <protection/>
    </xf>
    <xf numFmtId="0" fontId="22" fillId="0" borderId="0" xfId="53" applyNumberFormat="1" applyFont="1" applyBorder="1" applyAlignment="1">
      <alignment vertical="center"/>
      <protection/>
    </xf>
    <xf numFmtId="2" fontId="22" fillId="0" borderId="0" xfId="53" applyNumberFormat="1" applyFont="1" applyBorder="1" applyAlignment="1">
      <alignment vertical="center"/>
      <protection/>
    </xf>
    <xf numFmtId="0" fontId="24" fillId="0" borderId="10" xfId="52" applyFont="1" applyFill="1" applyBorder="1" applyAlignment="1">
      <alignment horizontal="center" vertical="center"/>
      <protection/>
    </xf>
    <xf numFmtId="2" fontId="24" fillId="0" borderId="15" xfId="52" applyNumberFormat="1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vertical="center"/>
      <protection/>
    </xf>
    <xf numFmtId="2" fontId="25" fillId="0" borderId="10" xfId="62" applyNumberFormat="1" applyFont="1" applyFill="1" applyBorder="1" applyAlignment="1">
      <alignment horizontal="center" vertical="center"/>
    </xf>
    <xf numFmtId="0" fontId="25" fillId="35" borderId="10" xfId="52" applyFont="1" applyFill="1" applyBorder="1" applyAlignment="1">
      <alignment vertical="center"/>
      <protection/>
    </xf>
    <xf numFmtId="164" fontId="25" fillId="35" borderId="10" xfId="52" applyNumberFormat="1" applyFont="1" applyFill="1" applyBorder="1" applyAlignment="1">
      <alignment horizontal="right" vertical="center"/>
      <protection/>
    </xf>
    <xf numFmtId="0" fontId="25" fillId="0" borderId="0" xfId="52" applyFont="1" applyBorder="1">
      <alignment/>
      <protection/>
    </xf>
    <xf numFmtId="164" fontId="25" fillId="0" borderId="0" xfId="52" applyNumberFormat="1" applyFont="1">
      <alignment/>
      <protection/>
    </xf>
    <xf numFmtId="0" fontId="24" fillId="33" borderId="10" xfId="52" applyFont="1" applyFill="1" applyBorder="1" applyAlignment="1">
      <alignment horizontal="left" vertical="center"/>
      <protection/>
    </xf>
    <xf numFmtId="164" fontId="25" fillId="33" borderId="10" xfId="52" applyNumberFormat="1" applyFont="1" applyFill="1" applyBorder="1" applyAlignment="1">
      <alignment horizontal="right" vertical="center"/>
      <protection/>
    </xf>
    <xf numFmtId="0" fontId="24" fillId="33" borderId="10" xfId="52" applyFont="1" applyFill="1" applyBorder="1" applyAlignment="1">
      <alignment horizontal="center" vertical="center"/>
      <protection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52" applyFont="1" applyFill="1" applyBorder="1" applyAlignment="1">
      <alignment horizontal="center" vertical="center" wrapText="1"/>
      <protection/>
    </xf>
    <xf numFmtId="164" fontId="25" fillId="34" borderId="10" xfId="52" applyNumberFormat="1" applyFont="1" applyFill="1" applyBorder="1" applyAlignment="1">
      <alignment horizontal="right" vertical="center"/>
      <protection/>
    </xf>
    <xf numFmtId="0" fontId="25" fillId="34" borderId="10" xfId="52" applyFont="1" applyFill="1" applyBorder="1" applyAlignment="1">
      <alignment horizontal="center" vertical="center"/>
      <protection/>
    </xf>
    <xf numFmtId="164" fontId="25" fillId="0" borderId="0" xfId="52" applyNumberFormat="1" applyFont="1" applyFill="1" applyBorder="1" applyAlignment="1">
      <alignment horizontal="right" vertical="center"/>
      <protection/>
    </xf>
    <xf numFmtId="0" fontId="25" fillId="0" borderId="0" xfId="52" applyFont="1" applyFill="1" applyBorder="1" applyAlignment="1">
      <alignment horizontal="right" vertical="center"/>
      <protection/>
    </xf>
    <xf numFmtId="0" fontId="25" fillId="0" borderId="0" xfId="52" applyFont="1" applyFill="1" applyBorder="1" applyAlignment="1">
      <alignment horizontal="left" vertical="center"/>
      <protection/>
    </xf>
    <xf numFmtId="0" fontId="29" fillId="33" borderId="10" xfId="52" applyFont="1" applyFill="1" applyBorder="1" applyAlignment="1">
      <alignment horizontal="left" vertical="center"/>
      <protection/>
    </xf>
    <xf numFmtId="0" fontId="25" fillId="34" borderId="10" xfId="52" applyFont="1" applyFill="1" applyBorder="1" applyAlignment="1">
      <alignment vertical="center"/>
      <protection/>
    </xf>
    <xf numFmtId="0" fontId="25" fillId="34" borderId="0" xfId="52" applyFont="1" applyFill="1" applyBorder="1" applyAlignment="1">
      <alignment vertical="center"/>
      <protection/>
    </xf>
    <xf numFmtId="164" fontId="25" fillId="34" borderId="0" xfId="52" applyNumberFormat="1" applyFont="1" applyFill="1" applyBorder="1" applyAlignment="1">
      <alignment horizontal="right" vertical="center"/>
      <protection/>
    </xf>
    <xf numFmtId="0" fontId="25" fillId="34" borderId="0" xfId="52" applyFont="1" applyFill="1" applyBorder="1" applyAlignment="1">
      <alignment horizontal="right" vertical="center"/>
      <protection/>
    </xf>
    <xf numFmtId="0" fontId="25" fillId="35" borderId="10" xfId="52" applyFont="1" applyFill="1" applyBorder="1" applyAlignment="1">
      <alignment horizontal="left" vertical="center"/>
      <protection/>
    </xf>
    <xf numFmtId="2" fontId="25" fillId="34" borderId="10" xfId="62" applyNumberFormat="1" applyFont="1" applyFill="1" applyBorder="1" applyAlignment="1">
      <alignment horizontal="center" vertical="center"/>
    </xf>
    <xf numFmtId="0" fontId="25" fillId="34" borderId="10" xfId="52" applyFont="1" applyFill="1" applyBorder="1" applyAlignment="1">
      <alignment horizontal="center" vertical="center" wrapText="1"/>
      <protection/>
    </xf>
    <xf numFmtId="0" fontId="25" fillId="0" borderId="0" xfId="52" applyFont="1" applyFill="1" applyBorder="1" applyAlignment="1">
      <alignment vertical="center"/>
      <protection/>
    </xf>
    <xf numFmtId="0" fontId="25" fillId="0" borderId="0" xfId="52" applyFont="1" applyBorder="1" applyAlignment="1">
      <alignment vertical="center"/>
      <protection/>
    </xf>
    <xf numFmtId="0" fontId="25" fillId="0" borderId="0" xfId="52" applyFont="1" applyFill="1" applyBorder="1" applyAlignment="1">
      <alignment horizontal="center" vertical="center"/>
      <protection/>
    </xf>
    <xf numFmtId="0" fontId="30" fillId="0" borderId="0" xfId="52" applyFont="1" applyBorder="1" applyAlignment="1">
      <alignment horizontal="center" vertical="center"/>
      <protection/>
    </xf>
    <xf numFmtId="0" fontId="25" fillId="0" borderId="16" xfId="52" applyFont="1" applyBorder="1" applyAlignment="1">
      <alignment horizontal="left" vertical="center"/>
      <protection/>
    </xf>
    <xf numFmtId="44" fontId="25" fillId="0" borderId="16" xfId="64" applyFont="1" applyBorder="1" applyAlignment="1">
      <alignment horizontal="right" vertical="center"/>
    </xf>
    <xf numFmtId="44" fontId="25" fillId="0" borderId="0" xfId="64" applyFont="1" applyBorder="1" applyAlignment="1">
      <alignment horizontal="right" vertical="center"/>
    </xf>
    <xf numFmtId="0" fontId="25" fillId="0" borderId="16" xfId="52" applyFont="1" applyBorder="1" applyAlignment="1">
      <alignment vertical="center"/>
      <protection/>
    </xf>
    <xf numFmtId="0" fontId="30" fillId="0" borderId="16" xfId="52" applyFont="1" applyBorder="1" applyAlignment="1">
      <alignment horizontal="left" vertical="center"/>
      <protection/>
    </xf>
    <xf numFmtId="164" fontId="30" fillId="0" borderId="16" xfId="52" applyNumberFormat="1" applyFont="1" applyBorder="1" applyAlignment="1">
      <alignment vertical="center"/>
      <protection/>
    </xf>
    <xf numFmtId="164" fontId="30" fillId="0" borderId="0" xfId="52" applyNumberFormat="1" applyFont="1" applyBorder="1" applyAlignment="1">
      <alignment vertical="center"/>
      <protection/>
    </xf>
    <xf numFmtId="0" fontId="25" fillId="0" borderId="0" xfId="52" applyFont="1" applyAlignment="1">
      <alignment horizontal="left" vertical="center"/>
      <protection/>
    </xf>
    <xf numFmtId="164" fontId="25" fillId="0" borderId="0" xfId="52" applyNumberFormat="1" applyFont="1" applyAlignment="1">
      <alignment vertical="center"/>
      <protection/>
    </xf>
    <xf numFmtId="0" fontId="25" fillId="0" borderId="11" xfId="52" applyFont="1" applyBorder="1" applyAlignment="1">
      <alignment vertical="center"/>
      <protection/>
    </xf>
    <xf numFmtId="0" fontId="25" fillId="0" borderId="17" xfId="52" applyFont="1" applyBorder="1" applyAlignment="1">
      <alignment vertical="center"/>
      <protection/>
    </xf>
    <xf numFmtId="0" fontId="25" fillId="0" borderId="14" xfId="52" applyFont="1" applyBorder="1" applyAlignment="1">
      <alignment vertical="center"/>
      <protection/>
    </xf>
    <xf numFmtId="0" fontId="25" fillId="0" borderId="18" xfId="52" applyFont="1" applyBorder="1" applyAlignment="1">
      <alignment vertical="center"/>
      <protection/>
    </xf>
    <xf numFmtId="0" fontId="30" fillId="0" borderId="19" xfId="52" applyFont="1" applyFill="1" applyBorder="1" applyAlignment="1">
      <alignment vertical="center"/>
      <protection/>
    </xf>
    <xf numFmtId="164" fontId="30" fillId="0" borderId="20" xfId="52" applyNumberFormat="1" applyFont="1" applyFill="1" applyBorder="1" applyAlignment="1">
      <alignment horizontal="right" vertical="center"/>
      <protection/>
    </xf>
    <xf numFmtId="164" fontId="30" fillId="0" borderId="0" xfId="52" applyNumberFormat="1" applyFont="1" applyFill="1" applyBorder="1" applyAlignment="1">
      <alignment horizontal="right" vertical="center"/>
      <protection/>
    </xf>
    <xf numFmtId="2" fontId="52" fillId="0" borderId="0" xfId="0" applyNumberFormat="1" applyFont="1" applyAlignment="1">
      <alignment/>
    </xf>
    <xf numFmtId="0" fontId="52" fillId="0" borderId="0" xfId="0" applyFont="1" applyAlignment="1">
      <alignment/>
    </xf>
    <xf numFmtId="2" fontId="52" fillId="34" borderId="0" xfId="0" applyNumberFormat="1" applyFont="1" applyFill="1" applyAlignment="1">
      <alignment/>
    </xf>
    <xf numFmtId="0" fontId="52" fillId="34" borderId="0" xfId="0" applyFont="1" applyFill="1" applyAlignment="1">
      <alignment/>
    </xf>
    <xf numFmtId="0" fontId="53" fillId="0" borderId="10" xfId="0" applyFont="1" applyBorder="1" applyAlignment="1">
      <alignment vertical="center" wrapText="1"/>
    </xf>
    <xf numFmtId="4" fontId="53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4" fontId="52" fillId="0" borderId="10" xfId="0" applyNumberFormat="1" applyFont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4" fontId="52" fillId="0" borderId="10" xfId="0" applyNumberFormat="1" applyFont="1" applyBorder="1" applyAlignment="1">
      <alignment/>
    </xf>
    <xf numFmtId="0" fontId="25" fillId="0" borderId="10" xfId="52" applyNumberFormat="1" applyFont="1" applyFill="1" applyBorder="1" applyAlignment="1">
      <alignment horizontal="right" vertical="center"/>
      <protection/>
    </xf>
    <xf numFmtId="0" fontId="53" fillId="0" borderId="10" xfId="0" applyFont="1" applyBorder="1" applyAlignment="1">
      <alignment horizontal="right" vertical="center" wrapText="1"/>
    </xf>
    <xf numFmtId="0" fontId="52" fillId="0" borderId="10" xfId="0" applyFont="1" applyBorder="1" applyAlignment="1">
      <alignment horizontal="right" vertical="center" wrapText="1"/>
    </xf>
    <xf numFmtId="0" fontId="52" fillId="0" borderId="10" xfId="0" applyFont="1" applyBorder="1" applyAlignment="1">
      <alignment horizontal="right"/>
    </xf>
    <xf numFmtId="0" fontId="52" fillId="0" borderId="10" xfId="0" applyFont="1" applyFill="1" applyBorder="1" applyAlignment="1">
      <alignment horizontal="right" vertical="center" wrapText="1"/>
    </xf>
    <xf numFmtId="0" fontId="25" fillId="0" borderId="0" xfId="52" applyFont="1" applyAlignment="1">
      <alignment horizontal="right"/>
      <protection/>
    </xf>
    <xf numFmtId="0" fontId="25" fillId="33" borderId="10" xfId="52" applyNumberFormat="1" applyFont="1" applyFill="1" applyBorder="1" applyAlignment="1">
      <alignment horizontal="right" vertical="center"/>
      <protection/>
    </xf>
    <xf numFmtId="0" fontId="24" fillId="33" borderId="10" xfId="52" applyNumberFormat="1" applyFont="1" applyFill="1" applyBorder="1" applyAlignment="1">
      <alignment horizontal="right" vertical="center" wrapText="1"/>
      <protection/>
    </xf>
    <xf numFmtId="0" fontId="25" fillId="34" borderId="10" xfId="52" applyNumberFormat="1" applyFont="1" applyFill="1" applyBorder="1" applyAlignment="1">
      <alignment horizontal="right" vertical="center"/>
      <protection/>
    </xf>
    <xf numFmtId="0" fontId="25" fillId="0" borderId="0" xfId="52" applyNumberFormat="1" applyFont="1" applyFill="1" applyBorder="1" applyAlignment="1">
      <alignment horizontal="right" vertical="center"/>
      <protection/>
    </xf>
    <xf numFmtId="0" fontId="25" fillId="34" borderId="0" xfId="52" applyNumberFormat="1" applyFont="1" applyFill="1" applyBorder="1" applyAlignment="1">
      <alignment horizontal="right" vertical="center"/>
      <protection/>
    </xf>
    <xf numFmtId="164" fontId="30" fillId="0" borderId="16" xfId="52" applyNumberFormat="1" applyFont="1" applyBorder="1" applyAlignment="1">
      <alignment horizontal="right" vertical="center"/>
      <protection/>
    </xf>
    <xf numFmtId="0" fontId="52" fillId="0" borderId="0" xfId="0" applyFont="1" applyAlignment="1">
      <alignment horizontal="right"/>
    </xf>
    <xf numFmtId="4" fontId="52" fillId="0" borderId="10" xfId="0" applyNumberFormat="1" applyFont="1" applyBorder="1" applyAlignment="1">
      <alignment horizontal="right"/>
    </xf>
    <xf numFmtId="0" fontId="53" fillId="0" borderId="13" xfId="0" applyFont="1" applyBorder="1" applyAlignment="1">
      <alignment vertical="center" wrapText="1"/>
    </xf>
    <xf numFmtId="4" fontId="53" fillId="0" borderId="13" xfId="0" applyNumberFormat="1" applyFont="1" applyBorder="1" applyAlignment="1">
      <alignment vertical="center" wrapText="1"/>
    </xf>
    <xf numFmtId="0" fontId="53" fillId="0" borderId="13" xfId="0" applyFont="1" applyBorder="1" applyAlignment="1">
      <alignment horizontal="right" vertical="center" wrapText="1"/>
    </xf>
    <xf numFmtId="0" fontId="52" fillId="0" borderId="21" xfId="0" applyFont="1" applyBorder="1" applyAlignment="1">
      <alignment horizontal="right" vertical="center" wrapText="1"/>
    </xf>
    <xf numFmtId="0" fontId="52" fillId="33" borderId="10" xfId="0" applyFont="1" applyFill="1" applyBorder="1" applyAlignment="1">
      <alignment vertical="center" wrapText="1"/>
    </xf>
    <xf numFmtId="4" fontId="52" fillId="33" borderId="10" xfId="0" applyNumberFormat="1" applyFont="1" applyFill="1" applyBorder="1" applyAlignment="1">
      <alignment/>
    </xf>
    <xf numFmtId="0" fontId="25" fillId="33" borderId="10" xfId="52" applyFont="1" applyFill="1" applyBorder="1" applyAlignment="1">
      <alignment horizontal="center" vertical="center"/>
      <protection/>
    </xf>
    <xf numFmtId="0" fontId="52" fillId="33" borderId="21" xfId="0" applyFont="1" applyFill="1" applyBorder="1" applyAlignment="1">
      <alignment vertical="center" wrapText="1"/>
    </xf>
    <xf numFmtId="4" fontId="52" fillId="33" borderId="21" xfId="0" applyNumberFormat="1" applyFont="1" applyFill="1" applyBorder="1" applyAlignment="1">
      <alignment vertical="center" wrapText="1"/>
    </xf>
    <xf numFmtId="4" fontId="52" fillId="33" borderId="10" xfId="0" applyNumberFormat="1" applyFont="1" applyFill="1" applyBorder="1" applyAlignment="1">
      <alignment vertical="center" wrapText="1"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0" xfId="52" applyFont="1" applyAlignment="1">
      <alignment wrapText="1"/>
      <protection/>
    </xf>
    <xf numFmtId="0" fontId="25" fillId="0" borderId="0" xfId="52" applyFont="1" applyFill="1" applyBorder="1" applyAlignment="1">
      <alignment horizontal="left" vertical="center" wrapText="1"/>
      <protection/>
    </xf>
    <xf numFmtId="0" fontId="25" fillId="34" borderId="0" xfId="52" applyFont="1" applyFill="1" applyBorder="1" applyAlignment="1">
      <alignment horizontal="left" vertical="center" wrapText="1"/>
      <protection/>
    </xf>
    <xf numFmtId="0" fontId="25" fillId="0" borderId="0" xfId="52" applyFont="1" applyFill="1" applyBorder="1" applyAlignment="1">
      <alignment horizontal="center" vertical="center" wrapText="1"/>
      <protection/>
    </xf>
    <xf numFmtId="0" fontId="25" fillId="0" borderId="22" xfId="52" applyFont="1" applyBorder="1" applyAlignment="1">
      <alignment horizontal="left" vertical="center" wrapText="1"/>
      <protection/>
    </xf>
    <xf numFmtId="44" fontId="25" fillId="0" borderId="23" xfId="64" applyFont="1" applyBorder="1" applyAlignment="1">
      <alignment horizontal="right" vertical="center" wrapText="1"/>
    </xf>
    <xf numFmtId="0" fontId="25" fillId="0" borderId="14" xfId="52" applyFont="1" applyBorder="1" applyAlignment="1">
      <alignment horizontal="left" vertical="center" wrapText="1"/>
      <protection/>
    </xf>
    <xf numFmtId="44" fontId="25" fillId="0" borderId="24" xfId="64" applyFont="1" applyBorder="1" applyAlignment="1">
      <alignment horizontal="right" vertical="center" wrapText="1"/>
    </xf>
    <xf numFmtId="44" fontId="25" fillId="0" borderId="25" xfId="64" applyFont="1" applyBorder="1" applyAlignment="1">
      <alignment horizontal="right" vertical="center" wrapText="1"/>
    </xf>
    <xf numFmtId="0" fontId="30" fillId="0" borderId="19" xfId="52" applyFont="1" applyBorder="1" applyAlignment="1">
      <alignment horizontal="left" vertical="center" wrapText="1"/>
      <protection/>
    </xf>
    <xf numFmtId="164" fontId="30" fillId="0" borderId="26" xfId="52" applyNumberFormat="1" applyFont="1" applyBorder="1" applyAlignment="1">
      <alignment vertical="center" wrapText="1"/>
      <protection/>
    </xf>
    <xf numFmtId="0" fontId="52" fillId="0" borderId="0" xfId="0" applyFont="1" applyAlignment="1">
      <alignment wrapText="1"/>
    </xf>
    <xf numFmtId="0" fontId="25" fillId="0" borderId="27" xfId="52" applyFont="1" applyFill="1" applyBorder="1" applyAlignment="1">
      <alignment horizontal="center" vertical="center"/>
      <protection/>
    </xf>
    <xf numFmtId="0" fontId="25" fillId="0" borderId="27" xfId="52" applyFont="1" applyFill="1" applyBorder="1" applyAlignment="1">
      <alignment horizontal="center" vertical="center" wrapText="1"/>
      <protection/>
    </xf>
    <xf numFmtId="0" fontId="25" fillId="0" borderId="28" xfId="52" applyFont="1" applyFill="1" applyBorder="1" applyAlignment="1">
      <alignment horizontal="center" vertical="center"/>
      <protection/>
    </xf>
    <xf numFmtId="0" fontId="25" fillId="0" borderId="28" xfId="52" applyFont="1" applyFill="1" applyBorder="1" applyAlignment="1">
      <alignment horizontal="center" vertical="center" wrapText="1"/>
      <protection/>
    </xf>
    <xf numFmtId="4" fontId="25" fillId="0" borderId="28" xfId="52" applyNumberFormat="1" applyFont="1" applyFill="1" applyBorder="1" applyAlignment="1">
      <alignment horizontal="center" vertical="center" wrapText="1"/>
      <protection/>
    </xf>
    <xf numFmtId="164" fontId="25" fillId="0" borderId="28" xfId="52" applyNumberFormat="1" applyFont="1" applyFill="1" applyBorder="1" applyAlignment="1">
      <alignment horizontal="center" vertical="center" wrapText="1"/>
      <protection/>
    </xf>
    <xf numFmtId="0" fontId="53" fillId="35" borderId="10" xfId="0" applyFont="1" applyFill="1" applyBorder="1" applyAlignment="1">
      <alignment vertical="center" wrapText="1"/>
    </xf>
    <xf numFmtId="4" fontId="53" fillId="35" borderId="10" xfId="0" applyNumberFormat="1" applyFont="1" applyFill="1" applyBorder="1" applyAlignment="1">
      <alignment vertical="center" wrapText="1"/>
    </xf>
    <xf numFmtId="0" fontId="53" fillId="0" borderId="28" xfId="0" applyFont="1" applyBorder="1" applyAlignment="1">
      <alignment horizontal="right" vertical="center" wrapText="1"/>
    </xf>
    <xf numFmtId="0" fontId="25" fillId="0" borderId="28" xfId="52" applyNumberFormat="1" applyFont="1" applyFill="1" applyBorder="1" applyAlignment="1">
      <alignment horizontal="right" vertical="center"/>
      <protection/>
    </xf>
    <xf numFmtId="164" fontId="25" fillId="34" borderId="10" xfId="52" applyNumberFormat="1" applyFont="1" applyFill="1" applyBorder="1" applyAlignment="1">
      <alignment horizontal="center" vertical="center"/>
      <protection/>
    </xf>
    <xf numFmtId="0" fontId="25" fillId="34" borderId="0" xfId="52" applyFont="1" applyFill="1" applyBorder="1" applyAlignment="1">
      <alignment horizontal="center" vertical="center"/>
      <protection/>
    </xf>
    <xf numFmtId="0" fontId="25" fillId="34" borderId="0" xfId="52" applyFont="1" applyFill="1" applyBorder="1" applyAlignment="1">
      <alignment horizontal="center" vertical="center" wrapText="1"/>
      <protection/>
    </xf>
    <xf numFmtId="0" fontId="24" fillId="0" borderId="0" xfId="52" applyFont="1" applyFill="1" applyBorder="1" applyAlignment="1">
      <alignment horizontal="center" vertical="center"/>
      <protection/>
    </xf>
    <xf numFmtId="0" fontId="25" fillId="33" borderId="10" xfId="52" applyFont="1" applyFill="1" applyBorder="1" applyAlignment="1">
      <alignment vertical="center"/>
      <protection/>
    </xf>
    <xf numFmtId="0" fontId="24" fillId="33" borderId="10" xfId="0" applyFont="1" applyFill="1" applyBorder="1" applyAlignment="1">
      <alignment horizontal="center" wrapText="1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25" fillId="33" borderId="10" xfId="62" applyNumberFormat="1" applyFont="1" applyFill="1" applyBorder="1" applyAlignment="1">
      <alignment horizontal="center" vertical="center"/>
    </xf>
    <xf numFmtId="2" fontId="24" fillId="33" borderId="10" xfId="62" applyNumberFormat="1" applyFont="1" applyFill="1" applyBorder="1" applyAlignment="1">
      <alignment horizontal="center" vertical="center" wrapText="1"/>
    </xf>
    <xf numFmtId="2" fontId="53" fillId="0" borderId="10" xfId="0" applyNumberFormat="1" applyFont="1" applyBorder="1" applyAlignment="1">
      <alignment vertical="center" wrapText="1"/>
    </xf>
    <xf numFmtId="2" fontId="53" fillId="0" borderId="13" xfId="0" applyNumberFormat="1" applyFont="1" applyBorder="1" applyAlignment="1">
      <alignment vertical="center" wrapText="1"/>
    </xf>
    <xf numFmtId="2" fontId="53" fillId="0" borderId="21" xfId="0" applyNumberFormat="1" applyFont="1" applyBorder="1" applyAlignment="1">
      <alignment vertical="center" wrapText="1"/>
    </xf>
    <xf numFmtId="2" fontId="53" fillId="0" borderId="28" xfId="0" applyNumberFormat="1" applyFont="1" applyBorder="1" applyAlignment="1">
      <alignment vertical="center" wrapText="1"/>
    </xf>
    <xf numFmtId="2" fontId="25" fillId="0" borderId="0" xfId="62" applyNumberFormat="1" applyFont="1" applyAlignment="1">
      <alignment/>
    </xf>
    <xf numFmtId="2" fontId="25" fillId="0" borderId="28" xfId="62" applyNumberFormat="1" applyFont="1" applyFill="1" applyBorder="1" applyAlignment="1">
      <alignment horizontal="center" vertical="center"/>
    </xf>
    <xf numFmtId="2" fontId="25" fillId="0" borderId="0" xfId="62" applyNumberFormat="1" applyFont="1" applyFill="1" applyBorder="1" applyAlignment="1">
      <alignment horizontal="center" vertical="center"/>
    </xf>
    <xf numFmtId="2" fontId="25" fillId="34" borderId="0" xfId="62" applyNumberFormat="1" applyFont="1" applyFill="1" applyBorder="1" applyAlignment="1">
      <alignment horizontal="center" vertical="center"/>
    </xf>
    <xf numFmtId="2" fontId="24" fillId="0" borderId="0" xfId="52" applyNumberFormat="1" applyFont="1" applyFill="1" applyBorder="1" applyAlignment="1">
      <alignment horizontal="center" vertical="center"/>
      <protection/>
    </xf>
    <xf numFmtId="2" fontId="25" fillId="0" borderId="16" xfId="62" applyNumberFormat="1" applyFont="1" applyBorder="1" applyAlignment="1">
      <alignment horizontal="left" vertical="center"/>
    </xf>
    <xf numFmtId="2" fontId="25" fillId="0" borderId="16" xfId="62" applyNumberFormat="1" applyFont="1" applyBorder="1" applyAlignment="1">
      <alignment horizontal="left" vertical="center" wrapText="1"/>
    </xf>
    <xf numFmtId="2" fontId="30" fillId="0" borderId="16" xfId="62" applyNumberFormat="1" applyFont="1" applyBorder="1" applyAlignment="1">
      <alignment horizontal="left" vertical="center"/>
    </xf>
    <xf numFmtId="2" fontId="52" fillId="0" borderId="0" xfId="62" applyNumberFormat="1" applyFont="1" applyAlignment="1">
      <alignment/>
    </xf>
    <xf numFmtId="0" fontId="52" fillId="34" borderId="10" xfId="0" applyFont="1" applyFill="1" applyBorder="1" applyAlignment="1">
      <alignment horizontal="center"/>
    </xf>
    <xf numFmtId="0" fontId="25" fillId="0" borderId="28" xfId="52" applyNumberFormat="1" applyFont="1" applyFill="1" applyBorder="1" applyAlignment="1">
      <alignment horizontal="right" vertical="center" wrapText="1"/>
      <protection/>
    </xf>
    <xf numFmtId="2" fontId="25" fillId="34" borderId="28" xfId="62" applyNumberFormat="1" applyFont="1" applyFill="1" applyBorder="1" applyAlignment="1">
      <alignment horizontal="center" vertical="center"/>
    </xf>
    <xf numFmtId="0" fontId="25" fillId="34" borderId="28" xfId="52" applyNumberFormat="1" applyFont="1" applyFill="1" applyBorder="1" applyAlignment="1">
      <alignment horizontal="right" vertical="center"/>
      <protection/>
    </xf>
    <xf numFmtId="0" fontId="25" fillId="34" borderId="28" xfId="52" applyFont="1" applyFill="1" applyBorder="1" applyAlignment="1">
      <alignment horizontal="center" vertical="center"/>
      <protection/>
    </xf>
    <xf numFmtId="0" fontId="25" fillId="34" borderId="28" xfId="52" applyFont="1" applyFill="1" applyBorder="1" applyAlignment="1">
      <alignment horizontal="center" vertical="center" wrapText="1"/>
      <protection/>
    </xf>
    <xf numFmtId="2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164" fontId="25" fillId="0" borderId="10" xfId="52" applyNumberFormat="1" applyFont="1" applyFill="1" applyBorder="1" applyAlignment="1">
      <alignment vertical="center"/>
      <protection/>
    </xf>
    <xf numFmtId="164" fontId="25" fillId="35" borderId="10" xfId="52" applyNumberFormat="1" applyFont="1" applyFill="1" applyBorder="1" applyAlignment="1">
      <alignment vertical="center"/>
      <protection/>
    </xf>
    <xf numFmtId="0" fontId="24" fillId="0" borderId="29" xfId="52" applyFont="1" applyFill="1" applyBorder="1" applyAlignment="1">
      <alignment horizontal="center" vertical="center"/>
      <protection/>
    </xf>
    <xf numFmtId="2" fontId="25" fillId="0" borderId="10" xfId="52" applyNumberFormat="1" applyFont="1" applyFill="1" applyBorder="1" applyAlignment="1">
      <alignment vertical="center"/>
      <protection/>
    </xf>
    <xf numFmtId="44" fontId="25" fillId="0" borderId="10" xfId="52" applyNumberFormat="1" applyFont="1" applyFill="1" applyBorder="1" applyAlignment="1">
      <alignment vertical="center"/>
      <protection/>
    </xf>
    <xf numFmtId="2" fontId="25" fillId="0" borderId="28" xfId="52" applyNumberFormat="1" applyFont="1" applyFill="1" applyBorder="1" applyAlignment="1">
      <alignment vertical="center"/>
      <protection/>
    </xf>
    <xf numFmtId="0" fontId="25" fillId="0" borderId="28" xfId="52" applyFont="1" applyFill="1" applyBorder="1" applyAlignment="1">
      <alignment vertical="center"/>
      <protection/>
    </xf>
    <xf numFmtId="2" fontId="25" fillId="34" borderId="0" xfId="0" applyNumberFormat="1" applyFont="1" applyFill="1" applyAlignment="1">
      <alignment/>
    </xf>
    <xf numFmtId="0" fontId="25" fillId="34" borderId="0" xfId="0" applyFont="1" applyFill="1" applyAlignment="1">
      <alignment/>
    </xf>
    <xf numFmtId="4" fontId="25" fillId="0" borderId="0" xfId="52" applyNumberFormat="1" applyFont="1" applyBorder="1" applyAlignment="1">
      <alignment horizontal="right" vertical="center"/>
      <protection/>
    </xf>
    <xf numFmtId="0" fontId="24" fillId="0" borderId="30" xfId="52" applyFont="1" applyBorder="1" applyAlignment="1">
      <alignment horizontal="right" vertical="center"/>
      <protection/>
    </xf>
    <xf numFmtId="0" fontId="25" fillId="0" borderId="31" xfId="52" applyFont="1" applyBorder="1" applyAlignment="1">
      <alignment vertical="center"/>
      <protection/>
    </xf>
    <xf numFmtId="0" fontId="24" fillId="36" borderId="32" xfId="52" applyFont="1" applyFill="1" applyBorder="1" applyAlignment="1">
      <alignment horizontal="center" vertical="center" wrapText="1"/>
      <protection/>
    </xf>
    <xf numFmtId="0" fontId="24" fillId="36" borderId="33" xfId="52" applyFont="1" applyFill="1" applyBorder="1" applyAlignment="1">
      <alignment horizontal="center" vertical="center" wrapText="1"/>
      <protection/>
    </xf>
    <xf numFmtId="0" fontId="24" fillId="36" borderId="34" xfId="52" applyFont="1" applyFill="1" applyBorder="1" applyAlignment="1">
      <alignment horizontal="center" vertical="center" wrapText="1"/>
      <protection/>
    </xf>
    <xf numFmtId="0" fontId="22" fillId="0" borderId="14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vertical="center" wrapText="1"/>
      <protection/>
    </xf>
    <xf numFmtId="165" fontId="22" fillId="0" borderId="23" xfId="53" applyNumberFormat="1" applyFont="1" applyBorder="1" applyAlignment="1">
      <alignment horizontal="right" vertical="center" wrapText="1"/>
      <protection/>
    </xf>
    <xf numFmtId="0" fontId="22" fillId="0" borderId="12" xfId="53" applyFont="1" applyBorder="1" applyAlignment="1">
      <alignment horizontal="center" vertical="center" wrapText="1"/>
      <protection/>
    </xf>
    <xf numFmtId="165" fontId="22" fillId="0" borderId="35" xfId="53" applyNumberFormat="1" applyFont="1" applyBorder="1" applyAlignment="1">
      <alignment horizontal="right" vertical="center" wrapText="1"/>
      <protection/>
    </xf>
    <xf numFmtId="0" fontId="25" fillId="35" borderId="10" xfId="52" applyFont="1" applyFill="1" applyBorder="1" applyAlignment="1">
      <alignment vertical="center" wrapText="1"/>
      <protection/>
    </xf>
    <xf numFmtId="0" fontId="21" fillId="36" borderId="36" xfId="53" applyFont="1" applyFill="1" applyBorder="1" applyAlignment="1">
      <alignment horizontal="center" vertical="center" wrapText="1"/>
      <protection/>
    </xf>
    <xf numFmtId="0" fontId="21" fillId="36" borderId="26" xfId="53" applyFont="1" applyFill="1" applyBorder="1" applyAlignment="1">
      <alignment horizontal="center" vertical="center" wrapText="1"/>
      <protection/>
    </xf>
    <xf numFmtId="44" fontId="25" fillId="0" borderId="37" xfId="52" applyNumberFormat="1" applyFont="1" applyBorder="1" applyAlignment="1">
      <alignment horizontal="right" vertical="center"/>
      <protection/>
    </xf>
    <xf numFmtId="0" fontId="24" fillId="0" borderId="19" xfId="52" applyFont="1" applyBorder="1" applyAlignment="1">
      <alignment horizontal="right" vertical="center"/>
      <protection/>
    </xf>
    <xf numFmtId="0" fontId="25" fillId="0" borderId="38" xfId="52" applyFont="1" applyBorder="1" applyAlignment="1">
      <alignment vertical="center"/>
      <protection/>
    </xf>
    <xf numFmtId="4" fontId="28" fillId="0" borderId="34" xfId="53" applyNumberFormat="1" applyFont="1" applyBorder="1" applyAlignment="1">
      <alignment horizontal="right" vertical="center" wrapText="1"/>
      <protection/>
    </xf>
    <xf numFmtId="0" fontId="21" fillId="0" borderId="39" xfId="53" applyFont="1" applyBorder="1" applyAlignment="1">
      <alignment horizontal="center" wrapText="1"/>
      <protection/>
    </xf>
    <xf numFmtId="0" fontId="21" fillId="0" borderId="36" xfId="53" applyFont="1" applyBorder="1" applyAlignment="1">
      <alignment horizontal="center" wrapText="1"/>
      <protection/>
    </xf>
    <xf numFmtId="164" fontId="22" fillId="0" borderId="35" xfId="53" applyNumberFormat="1" applyFont="1" applyFill="1" applyBorder="1" applyAlignment="1">
      <alignment vertical="center" wrapText="1"/>
      <protection/>
    </xf>
    <xf numFmtId="164" fontId="22" fillId="37" borderId="35" xfId="53" applyNumberFormat="1" applyFont="1" applyFill="1" applyBorder="1" applyAlignment="1">
      <alignment vertical="center" wrapText="1"/>
      <protection/>
    </xf>
    <xf numFmtId="0" fontId="22" fillId="0" borderId="13" xfId="53" applyFont="1" applyFill="1" applyBorder="1" applyAlignment="1">
      <alignment vertical="center" wrapText="1"/>
      <protection/>
    </xf>
    <xf numFmtId="0" fontId="22" fillId="0" borderId="0" xfId="53" applyFont="1" applyAlignment="1">
      <alignment wrapText="1"/>
      <protection/>
    </xf>
    <xf numFmtId="0" fontId="22" fillId="0" borderId="0" xfId="53" applyFont="1" applyAlignment="1">
      <alignment vertical="center" wrapText="1"/>
      <protection/>
    </xf>
    <xf numFmtId="4" fontId="28" fillId="0" borderId="40" xfId="53" applyNumberFormat="1" applyFont="1" applyBorder="1" applyAlignment="1">
      <alignment horizontal="right" vertical="center" wrapText="1"/>
      <protection/>
    </xf>
    <xf numFmtId="0" fontId="50" fillId="0" borderId="0" xfId="0" applyFont="1" applyAlignment="1">
      <alignment wrapText="1"/>
    </xf>
    <xf numFmtId="0" fontId="22" fillId="0" borderId="0" xfId="53" applyFont="1" applyBorder="1">
      <alignment/>
      <protection/>
    </xf>
    <xf numFmtId="0" fontId="22" fillId="0" borderId="0" xfId="53" applyFont="1" applyBorder="1" applyAlignment="1">
      <alignment vertical="center" wrapText="1"/>
      <protection/>
    </xf>
    <xf numFmtId="0" fontId="22" fillId="0" borderId="19" xfId="53" applyFont="1" applyBorder="1" applyAlignment="1">
      <alignment horizontal="center" vertical="center"/>
      <protection/>
    </xf>
    <xf numFmtId="44" fontId="50" fillId="0" borderId="10" xfId="0" applyNumberFormat="1" applyFont="1" applyBorder="1" applyAlignment="1">
      <alignment horizontal="center" vertical="center" wrapText="1"/>
    </xf>
    <xf numFmtId="0" fontId="25" fillId="0" borderId="41" xfId="52" applyFont="1" applyFill="1" applyBorder="1" applyAlignment="1">
      <alignment horizontal="center" vertical="center" wrapText="1"/>
      <protection/>
    </xf>
    <xf numFmtId="0" fontId="25" fillId="0" borderId="18" xfId="52" applyFont="1" applyFill="1" applyBorder="1" applyAlignment="1">
      <alignment horizontal="center" vertical="center" wrapText="1"/>
      <protection/>
    </xf>
    <xf numFmtId="164" fontId="24" fillId="34" borderId="41" xfId="52" applyNumberFormat="1" applyFont="1" applyFill="1" applyBorder="1" applyAlignment="1">
      <alignment horizontal="center" vertical="center"/>
      <protection/>
    </xf>
    <xf numFmtId="164" fontId="24" fillId="34" borderId="42" xfId="52" applyNumberFormat="1" applyFont="1" applyFill="1" applyBorder="1" applyAlignment="1">
      <alignment horizontal="center" vertical="center"/>
      <protection/>
    </xf>
    <xf numFmtId="164" fontId="24" fillId="34" borderId="18" xfId="52" applyNumberFormat="1" applyFont="1" applyFill="1" applyBorder="1" applyAlignment="1">
      <alignment horizontal="center" vertical="center"/>
      <protection/>
    </xf>
    <xf numFmtId="0" fontId="24" fillId="33" borderId="10" xfId="52" applyFont="1" applyFill="1" applyBorder="1" applyAlignment="1">
      <alignment horizontal="center" vertical="center"/>
      <protection/>
    </xf>
    <xf numFmtId="0" fontId="30" fillId="0" borderId="43" xfId="52" applyFont="1" applyBorder="1" applyAlignment="1">
      <alignment horizontal="center" vertical="center" wrapText="1"/>
      <protection/>
    </xf>
    <xf numFmtId="0" fontId="30" fillId="0" borderId="44" xfId="52" applyFont="1" applyBorder="1" applyAlignment="1">
      <alignment horizontal="center" vertical="center" wrapText="1"/>
      <protection/>
    </xf>
    <xf numFmtId="0" fontId="24" fillId="0" borderId="41" xfId="52" applyFont="1" applyFill="1" applyBorder="1" applyAlignment="1">
      <alignment horizontal="center" vertical="center"/>
      <protection/>
    </xf>
    <xf numFmtId="0" fontId="24" fillId="0" borderId="42" xfId="52" applyFont="1" applyFill="1" applyBorder="1" applyAlignment="1">
      <alignment horizontal="center" vertical="center"/>
      <protection/>
    </xf>
    <xf numFmtId="0" fontId="24" fillId="0" borderId="18" xfId="52" applyFont="1" applyFill="1" applyBorder="1" applyAlignment="1">
      <alignment horizontal="center" vertical="center"/>
      <protection/>
    </xf>
    <xf numFmtId="0" fontId="30" fillId="0" borderId="45" xfId="52" applyFont="1" applyBorder="1" applyAlignment="1">
      <alignment horizontal="center" vertical="center"/>
      <protection/>
    </xf>
    <xf numFmtId="0" fontId="30" fillId="0" borderId="46" xfId="52" applyFont="1" applyBorder="1" applyAlignment="1">
      <alignment horizontal="center" vertical="center"/>
      <protection/>
    </xf>
    <xf numFmtId="0" fontId="30" fillId="0" borderId="47" xfId="52" applyFont="1" applyBorder="1" applyAlignment="1">
      <alignment horizontal="center" vertical="center"/>
      <protection/>
    </xf>
    <xf numFmtId="0" fontId="25" fillId="0" borderId="0" xfId="52" applyFont="1" applyFill="1" applyBorder="1" applyAlignment="1">
      <alignment vertical="center"/>
      <protection/>
    </xf>
    <xf numFmtId="0" fontId="25" fillId="0" borderId="0" xfId="52" applyFont="1" applyBorder="1" applyAlignment="1">
      <alignment vertical="center"/>
      <protection/>
    </xf>
    <xf numFmtId="0" fontId="21" fillId="38" borderId="48" xfId="53" applyFont="1" applyFill="1" applyBorder="1" applyAlignment="1">
      <alignment horizontal="center" vertical="center"/>
      <protection/>
    </xf>
    <xf numFmtId="0" fontId="21" fillId="38" borderId="42" xfId="53" applyFont="1" applyFill="1" applyBorder="1" applyAlignment="1">
      <alignment horizontal="center" vertical="center"/>
      <protection/>
    </xf>
    <xf numFmtId="0" fontId="21" fillId="38" borderId="25" xfId="53" applyFont="1" applyFill="1" applyBorder="1" applyAlignment="1">
      <alignment horizontal="center" vertical="center"/>
      <protection/>
    </xf>
    <xf numFmtId="0" fontId="28" fillId="0" borderId="32" xfId="53" applyFont="1" applyBorder="1" applyAlignment="1">
      <alignment horizontal="right" vertical="center" wrapText="1"/>
      <protection/>
    </xf>
    <xf numFmtId="0" fontId="28" fillId="0" borderId="33" xfId="53" applyFont="1" applyBorder="1" applyAlignment="1">
      <alignment horizontal="right" vertical="center" wrapText="1"/>
      <protection/>
    </xf>
    <xf numFmtId="0" fontId="21" fillId="36" borderId="11" xfId="53" applyFont="1" applyFill="1" applyBorder="1" applyAlignment="1">
      <alignment horizontal="center" vertical="center" wrapText="1"/>
      <protection/>
    </xf>
    <xf numFmtId="0" fontId="21" fillId="36" borderId="19" xfId="53" applyFont="1" applyFill="1" applyBorder="1" applyAlignment="1">
      <alignment horizontal="center" vertical="center" wrapText="1"/>
      <protection/>
    </xf>
    <xf numFmtId="0" fontId="21" fillId="36" borderId="39" xfId="53" applyFont="1" applyFill="1" applyBorder="1" applyAlignment="1">
      <alignment horizontal="center" vertical="center" wrapText="1"/>
      <protection/>
    </xf>
    <xf numFmtId="0" fontId="21" fillId="36" borderId="38" xfId="53" applyFont="1" applyFill="1" applyBorder="1" applyAlignment="1">
      <alignment horizontal="center" vertical="center" wrapText="1"/>
      <protection/>
    </xf>
    <xf numFmtId="0" fontId="21" fillId="33" borderId="48" xfId="53" applyFont="1" applyFill="1" applyBorder="1" applyAlignment="1">
      <alignment horizontal="center" vertical="center"/>
      <protection/>
    </xf>
    <xf numFmtId="0" fontId="21" fillId="33" borderId="42" xfId="53" applyFont="1" applyFill="1" applyBorder="1" applyAlignment="1">
      <alignment horizontal="center" vertical="center"/>
      <protection/>
    </xf>
    <xf numFmtId="0" fontId="21" fillId="33" borderId="25" xfId="53" applyFont="1" applyFill="1" applyBorder="1" applyAlignment="1">
      <alignment horizontal="center" vertical="center"/>
      <protection/>
    </xf>
    <xf numFmtId="0" fontId="22" fillId="0" borderId="49" xfId="53" applyFont="1" applyFill="1" applyBorder="1" applyAlignment="1">
      <alignment horizontal="center" vertical="center" wrapText="1"/>
      <protection/>
    </xf>
    <xf numFmtId="0" fontId="22" fillId="0" borderId="50" xfId="53" applyFont="1" applyFill="1" applyBorder="1" applyAlignment="1">
      <alignment horizontal="center" vertical="center" wrapText="1"/>
      <protection/>
    </xf>
    <xf numFmtId="0" fontId="22" fillId="0" borderId="41" xfId="53" applyFont="1" applyFill="1" applyBorder="1" applyAlignment="1">
      <alignment horizontal="center" vertical="center" wrapText="1"/>
      <protection/>
    </xf>
    <xf numFmtId="0" fontId="22" fillId="0" borderId="25" xfId="53" applyFont="1" applyFill="1" applyBorder="1" applyAlignment="1">
      <alignment horizontal="center" vertical="center" wrapText="1"/>
      <protection/>
    </xf>
    <xf numFmtId="164" fontId="25" fillId="0" borderId="13" xfId="52" applyNumberFormat="1" applyFont="1" applyFill="1" applyBorder="1" applyAlignment="1">
      <alignment vertical="center"/>
      <protection/>
    </xf>
    <xf numFmtId="0" fontId="22" fillId="0" borderId="51" xfId="53" applyFont="1" applyBorder="1" applyAlignment="1">
      <alignment horizontal="center" vertical="center"/>
      <protection/>
    </xf>
    <xf numFmtId="0" fontId="22" fillId="0" borderId="52" xfId="53" applyFont="1" applyFill="1" applyBorder="1" applyAlignment="1">
      <alignment vertical="center" wrapText="1"/>
      <protection/>
    </xf>
    <xf numFmtId="164" fontId="22" fillId="0" borderId="53" xfId="53" applyNumberFormat="1" applyFont="1" applyFill="1" applyBorder="1" applyAlignment="1">
      <alignment vertical="center" wrapText="1"/>
      <protection/>
    </xf>
    <xf numFmtId="164" fontId="25" fillId="0" borderId="26" xfId="52" applyNumberFormat="1" applyFont="1" applyBorder="1" applyAlignment="1">
      <alignment horizontal="right" vertic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3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0"/>
  <sheetViews>
    <sheetView tabSelected="1" zoomScalePageLayoutView="0" workbookViewId="0" topLeftCell="A83">
      <selection activeCell="C122" sqref="C122"/>
    </sheetView>
  </sheetViews>
  <sheetFormatPr defaultColWidth="9.140625" defaultRowHeight="15"/>
  <cols>
    <col min="1" max="1" width="4.7109375" style="83" bestFit="1" customWidth="1"/>
    <col min="2" max="2" width="40.8515625" style="83" customWidth="1"/>
    <col min="3" max="3" width="17.7109375" style="83" customWidth="1"/>
    <col min="4" max="4" width="14.140625" style="83" customWidth="1"/>
    <col min="5" max="5" width="10.00390625" style="161" customWidth="1"/>
    <col min="6" max="6" width="8.57421875" style="104" customWidth="1"/>
    <col min="7" max="7" width="27.28125" style="83" customWidth="1"/>
    <col min="8" max="8" width="10.57421875" style="128" customWidth="1"/>
    <col min="9" max="9" width="9.57421875" style="128" customWidth="1"/>
    <col min="10" max="10" width="23.57421875" style="128" customWidth="1"/>
    <col min="11" max="11" width="9.140625" style="82" customWidth="1"/>
    <col min="12" max="16384" width="9.140625" style="83" customWidth="1"/>
  </cols>
  <sheetData>
    <row r="1" spans="1:10" ht="12.75">
      <c r="A1" s="46" t="s">
        <v>1</v>
      </c>
      <c r="B1" s="44" t="s">
        <v>62</v>
      </c>
      <c r="C1" s="45"/>
      <c r="D1" s="45"/>
      <c r="E1" s="147"/>
      <c r="F1" s="98"/>
      <c r="G1" s="215" t="s">
        <v>14</v>
      </c>
      <c r="H1" s="215"/>
      <c r="I1" s="215"/>
      <c r="J1" s="215"/>
    </row>
    <row r="2" spans="1:11" ht="76.5">
      <c r="A2" s="46" t="s">
        <v>0</v>
      </c>
      <c r="B2" s="46" t="s">
        <v>15</v>
      </c>
      <c r="C2" s="47" t="s">
        <v>44</v>
      </c>
      <c r="D2" s="47" t="s">
        <v>339</v>
      </c>
      <c r="E2" s="148" t="s">
        <v>287</v>
      </c>
      <c r="F2" s="99" t="s">
        <v>74</v>
      </c>
      <c r="G2" s="46" t="s">
        <v>18</v>
      </c>
      <c r="H2" s="48" t="s">
        <v>19</v>
      </c>
      <c r="I2" s="48" t="s">
        <v>20</v>
      </c>
      <c r="J2" s="48" t="s">
        <v>21</v>
      </c>
      <c r="K2" s="37" t="s">
        <v>79</v>
      </c>
    </row>
    <row r="3" spans="1:12" ht="28.5" customHeight="1">
      <c r="A3" s="15" t="s">
        <v>1</v>
      </c>
      <c r="B3" s="86" t="s">
        <v>223</v>
      </c>
      <c r="C3" s="87">
        <v>662791.28</v>
      </c>
      <c r="D3" s="242" t="s">
        <v>76</v>
      </c>
      <c r="E3" s="149">
        <v>927</v>
      </c>
      <c r="F3" s="93">
        <v>1978</v>
      </c>
      <c r="G3" s="116" t="s">
        <v>303</v>
      </c>
      <c r="H3" s="210" t="s">
        <v>304</v>
      </c>
      <c r="I3" s="211"/>
      <c r="J3" s="116" t="s">
        <v>305</v>
      </c>
      <c r="K3" s="82" t="s">
        <v>285</v>
      </c>
      <c r="L3" s="83">
        <v>2000</v>
      </c>
    </row>
    <row r="4" spans="1:12" ht="30" customHeight="1">
      <c r="A4" s="15" t="s">
        <v>2</v>
      </c>
      <c r="B4" s="86" t="s">
        <v>224</v>
      </c>
      <c r="C4" s="87">
        <v>237683.02</v>
      </c>
      <c r="D4" s="242" t="s">
        <v>76</v>
      </c>
      <c r="E4" s="149"/>
      <c r="F4" s="93">
        <v>1962</v>
      </c>
      <c r="G4" s="116" t="s">
        <v>303</v>
      </c>
      <c r="H4" s="210" t="s">
        <v>304</v>
      </c>
      <c r="I4" s="211"/>
      <c r="J4" s="116" t="s">
        <v>305</v>
      </c>
      <c r="K4" s="82" t="s">
        <v>286</v>
      </c>
      <c r="L4" s="83">
        <v>800</v>
      </c>
    </row>
    <row r="5" spans="1:10" ht="27.75" customHeight="1">
      <c r="A5" s="15" t="s">
        <v>3</v>
      </c>
      <c r="B5" s="86" t="s">
        <v>225</v>
      </c>
      <c r="C5" s="87">
        <v>155373.13</v>
      </c>
      <c r="D5" s="242" t="s">
        <v>76</v>
      </c>
      <c r="E5" s="149">
        <v>219.4</v>
      </c>
      <c r="F5" s="93">
        <v>2012</v>
      </c>
      <c r="G5" s="116" t="s">
        <v>303</v>
      </c>
      <c r="H5" s="210" t="s">
        <v>304</v>
      </c>
      <c r="I5" s="211"/>
      <c r="J5" s="116" t="s">
        <v>305</v>
      </c>
    </row>
    <row r="6" spans="1:10" ht="30" customHeight="1">
      <c r="A6" s="15" t="s">
        <v>4</v>
      </c>
      <c r="B6" s="86" t="s">
        <v>284</v>
      </c>
      <c r="C6" s="87">
        <v>136665.1</v>
      </c>
      <c r="D6" s="242" t="s">
        <v>76</v>
      </c>
      <c r="E6" s="149">
        <v>69</v>
      </c>
      <c r="F6" s="93">
        <v>2009</v>
      </c>
      <c r="G6" s="116" t="s">
        <v>303</v>
      </c>
      <c r="H6" s="210" t="s">
        <v>304</v>
      </c>
      <c r="I6" s="211"/>
      <c r="J6" s="116" t="s">
        <v>305</v>
      </c>
    </row>
    <row r="7" spans="1:10" ht="30" customHeight="1">
      <c r="A7" s="15" t="s">
        <v>5</v>
      </c>
      <c r="B7" s="86" t="s">
        <v>283</v>
      </c>
      <c r="C7" s="87">
        <v>618200</v>
      </c>
      <c r="D7" s="242" t="s">
        <v>76</v>
      </c>
      <c r="E7" s="149">
        <v>238.3</v>
      </c>
      <c r="F7" s="93">
        <v>2014</v>
      </c>
      <c r="G7" s="116" t="s">
        <v>303</v>
      </c>
      <c r="H7" s="210" t="s">
        <v>304</v>
      </c>
      <c r="I7" s="211"/>
      <c r="J7" s="116" t="s">
        <v>305</v>
      </c>
    </row>
    <row r="8" spans="1:10" ht="30.75" customHeight="1">
      <c r="A8" s="15" t="s">
        <v>6</v>
      </c>
      <c r="B8" s="86" t="s">
        <v>226</v>
      </c>
      <c r="C8" s="87">
        <v>130197.74</v>
      </c>
      <c r="D8" s="242" t="s">
        <v>76</v>
      </c>
      <c r="E8" s="149">
        <v>410</v>
      </c>
      <c r="F8" s="93">
        <v>1968</v>
      </c>
      <c r="G8" s="116" t="s">
        <v>303</v>
      </c>
      <c r="H8" s="210" t="s">
        <v>304</v>
      </c>
      <c r="I8" s="211"/>
      <c r="J8" s="116" t="s">
        <v>305</v>
      </c>
    </row>
    <row r="9" spans="1:10" ht="30.75" customHeight="1">
      <c r="A9" s="15" t="s">
        <v>7</v>
      </c>
      <c r="B9" s="86" t="s">
        <v>227</v>
      </c>
      <c r="C9" s="87">
        <v>36120.6</v>
      </c>
      <c r="D9" s="242" t="s">
        <v>76</v>
      </c>
      <c r="E9" s="149">
        <v>475</v>
      </c>
      <c r="F9" s="93">
        <v>1970</v>
      </c>
      <c r="G9" s="116" t="s">
        <v>303</v>
      </c>
      <c r="H9" s="210" t="s">
        <v>304</v>
      </c>
      <c r="I9" s="211"/>
      <c r="J9" s="116" t="s">
        <v>305</v>
      </c>
    </row>
    <row r="10" spans="1:10" ht="30.75" customHeight="1">
      <c r="A10" s="15" t="s">
        <v>8</v>
      </c>
      <c r="B10" s="86" t="s">
        <v>228</v>
      </c>
      <c r="C10" s="87">
        <v>36120.6</v>
      </c>
      <c r="D10" s="242" t="s">
        <v>76</v>
      </c>
      <c r="E10" s="149">
        <v>150</v>
      </c>
      <c r="F10" s="93">
        <v>1975</v>
      </c>
      <c r="G10" s="116" t="s">
        <v>303</v>
      </c>
      <c r="H10" s="210" t="s">
        <v>304</v>
      </c>
      <c r="I10" s="211"/>
      <c r="J10" s="116" t="s">
        <v>305</v>
      </c>
    </row>
    <row r="11" spans="1:10" ht="30.75" customHeight="1">
      <c r="A11" s="15" t="s">
        <v>9</v>
      </c>
      <c r="B11" s="86" t="s">
        <v>229</v>
      </c>
      <c r="C11" s="87">
        <v>153031.15</v>
      </c>
      <c r="D11" s="242" t="s">
        <v>76</v>
      </c>
      <c r="E11" s="149">
        <v>364.8</v>
      </c>
      <c r="F11" s="93">
        <v>1998</v>
      </c>
      <c r="G11" s="116" t="s">
        <v>303</v>
      </c>
      <c r="H11" s="210" t="s">
        <v>304</v>
      </c>
      <c r="I11" s="211"/>
      <c r="J11" s="116" t="s">
        <v>305</v>
      </c>
    </row>
    <row r="12" spans="1:10" ht="27.75" customHeight="1">
      <c r="A12" s="15" t="s">
        <v>10</v>
      </c>
      <c r="B12" s="86" t="s">
        <v>230</v>
      </c>
      <c r="C12" s="87">
        <v>232927.18</v>
      </c>
      <c r="D12" s="242" t="s">
        <v>76</v>
      </c>
      <c r="E12" s="149">
        <v>710</v>
      </c>
      <c r="F12" s="93">
        <v>1970</v>
      </c>
      <c r="G12" s="116" t="s">
        <v>303</v>
      </c>
      <c r="H12" s="210" t="s">
        <v>304</v>
      </c>
      <c r="I12" s="211"/>
      <c r="J12" s="116" t="s">
        <v>305</v>
      </c>
    </row>
    <row r="13" spans="1:10" ht="30" customHeight="1">
      <c r="A13" s="15" t="s">
        <v>11</v>
      </c>
      <c r="B13" s="86" t="s">
        <v>231</v>
      </c>
      <c r="C13" s="86">
        <v>209825.25</v>
      </c>
      <c r="D13" s="242" t="s">
        <v>76</v>
      </c>
      <c r="E13" s="149">
        <v>665</v>
      </c>
      <c r="F13" s="93">
        <v>1986</v>
      </c>
      <c r="G13" s="116" t="s">
        <v>303</v>
      </c>
      <c r="H13" s="210" t="s">
        <v>304</v>
      </c>
      <c r="I13" s="211"/>
      <c r="J13" s="116" t="s">
        <v>305</v>
      </c>
    </row>
    <row r="14" spans="1:10" ht="29.25" customHeight="1">
      <c r="A14" s="15" t="s">
        <v>12</v>
      </c>
      <c r="B14" s="86" t="s">
        <v>232</v>
      </c>
      <c r="C14" s="87">
        <v>381830.25</v>
      </c>
      <c r="D14" s="242" t="s">
        <v>76</v>
      </c>
      <c r="E14" s="149">
        <v>544.8</v>
      </c>
      <c r="F14" s="93">
        <v>1983</v>
      </c>
      <c r="G14" s="116" t="s">
        <v>303</v>
      </c>
      <c r="H14" s="210" t="s">
        <v>304</v>
      </c>
      <c r="I14" s="211"/>
      <c r="J14" s="116" t="s">
        <v>305</v>
      </c>
    </row>
    <row r="15" spans="1:10" ht="27.75" customHeight="1">
      <c r="A15" s="15" t="s">
        <v>13</v>
      </c>
      <c r="B15" s="86" t="s">
        <v>233</v>
      </c>
      <c r="C15" s="87">
        <v>113961.28</v>
      </c>
      <c r="D15" s="242" t="s">
        <v>76</v>
      </c>
      <c r="E15" s="149">
        <v>426.1</v>
      </c>
      <c r="F15" s="93">
        <v>1974</v>
      </c>
      <c r="G15" s="116" t="s">
        <v>303</v>
      </c>
      <c r="H15" s="210" t="s">
        <v>304</v>
      </c>
      <c r="I15" s="211"/>
      <c r="J15" s="116" t="s">
        <v>305</v>
      </c>
    </row>
    <row r="16" spans="1:10" ht="29.25" customHeight="1">
      <c r="A16" s="15" t="s">
        <v>42</v>
      </c>
      <c r="B16" s="86" t="s">
        <v>234</v>
      </c>
      <c r="C16" s="87">
        <v>92415.04</v>
      </c>
      <c r="D16" s="242" t="s">
        <v>76</v>
      </c>
      <c r="E16" s="149">
        <v>190</v>
      </c>
      <c r="F16" s="93">
        <v>1968</v>
      </c>
      <c r="G16" s="116" t="s">
        <v>303</v>
      </c>
      <c r="H16" s="210" t="s">
        <v>304</v>
      </c>
      <c r="I16" s="211"/>
      <c r="J16" s="116" t="s">
        <v>305</v>
      </c>
    </row>
    <row r="17" spans="1:10" ht="26.25" customHeight="1">
      <c r="A17" s="15" t="s">
        <v>43</v>
      </c>
      <c r="B17" s="86" t="s">
        <v>235</v>
      </c>
      <c r="C17" s="87">
        <v>37932</v>
      </c>
      <c r="D17" s="242" t="s">
        <v>76</v>
      </c>
      <c r="E17" s="149">
        <v>90</v>
      </c>
      <c r="F17" s="93">
        <v>2007</v>
      </c>
      <c r="G17" s="116" t="s">
        <v>303</v>
      </c>
      <c r="H17" s="210" t="s">
        <v>304</v>
      </c>
      <c r="I17" s="211"/>
      <c r="J17" s="116" t="s">
        <v>305</v>
      </c>
    </row>
    <row r="18" spans="1:10" ht="28.5" customHeight="1">
      <c r="A18" s="15" t="s">
        <v>46</v>
      </c>
      <c r="B18" s="86" t="s">
        <v>236</v>
      </c>
      <c r="C18" s="87">
        <v>61283</v>
      </c>
      <c r="D18" s="242" t="s">
        <v>76</v>
      </c>
      <c r="E18" s="149">
        <v>410</v>
      </c>
      <c r="F18" s="93">
        <v>2007</v>
      </c>
      <c r="G18" s="116" t="s">
        <v>303</v>
      </c>
      <c r="H18" s="210" t="s">
        <v>304</v>
      </c>
      <c r="I18" s="211"/>
      <c r="J18" s="116" t="s">
        <v>305</v>
      </c>
    </row>
    <row r="19" spans="1:10" ht="24.75" customHeight="1">
      <c r="A19" s="15" t="s">
        <v>47</v>
      </c>
      <c r="B19" s="86" t="s">
        <v>237</v>
      </c>
      <c r="C19" s="87">
        <v>13975</v>
      </c>
      <c r="D19" s="242" t="s">
        <v>76</v>
      </c>
      <c r="E19" s="149"/>
      <c r="F19" s="93">
        <v>2007</v>
      </c>
      <c r="G19" s="116" t="s">
        <v>303</v>
      </c>
      <c r="H19" s="210" t="s">
        <v>304</v>
      </c>
      <c r="I19" s="211"/>
      <c r="J19" s="116" t="s">
        <v>305</v>
      </c>
    </row>
    <row r="20" spans="1:10" ht="24.75" customHeight="1">
      <c r="A20" s="15" t="s">
        <v>48</v>
      </c>
      <c r="B20" s="86" t="s">
        <v>238</v>
      </c>
      <c r="C20" s="87">
        <v>98440</v>
      </c>
      <c r="D20" s="242" t="s">
        <v>76</v>
      </c>
      <c r="E20" s="149">
        <v>21.3</v>
      </c>
      <c r="F20" s="93">
        <v>2013</v>
      </c>
      <c r="G20" s="116" t="s">
        <v>303</v>
      </c>
      <c r="H20" s="210" t="s">
        <v>304</v>
      </c>
      <c r="I20" s="211"/>
      <c r="J20" s="116" t="s">
        <v>305</v>
      </c>
    </row>
    <row r="21" spans="1:10" ht="29.25" customHeight="1" thickBot="1">
      <c r="A21" s="15" t="s">
        <v>49</v>
      </c>
      <c r="B21" s="106" t="s">
        <v>239</v>
      </c>
      <c r="C21" s="107">
        <v>383077.86</v>
      </c>
      <c r="D21" s="242" t="s">
        <v>76</v>
      </c>
      <c r="E21" s="150">
        <v>100.4</v>
      </c>
      <c r="F21" s="108">
        <v>2013</v>
      </c>
      <c r="G21" s="116" t="s">
        <v>303</v>
      </c>
      <c r="H21" s="210" t="s">
        <v>304</v>
      </c>
      <c r="I21" s="211"/>
      <c r="J21" s="116" t="s">
        <v>305</v>
      </c>
    </row>
    <row r="22" spans="1:10" ht="38.25">
      <c r="A22" s="112" t="s">
        <v>50</v>
      </c>
      <c r="B22" s="113" t="s">
        <v>240</v>
      </c>
      <c r="C22" s="114">
        <v>372998</v>
      </c>
      <c r="D22" s="242" t="s">
        <v>76</v>
      </c>
      <c r="E22" s="151"/>
      <c r="F22" s="109">
        <v>2014</v>
      </c>
      <c r="G22" s="129"/>
      <c r="H22" s="130"/>
      <c r="I22" s="130"/>
      <c r="J22" s="130"/>
    </row>
    <row r="23" spans="1:10" ht="12.75">
      <c r="A23" s="112" t="s">
        <v>51</v>
      </c>
      <c r="B23" s="110" t="s">
        <v>241</v>
      </c>
      <c r="C23" s="115">
        <v>85384.68</v>
      </c>
      <c r="D23" s="242" t="s">
        <v>76</v>
      </c>
      <c r="E23" s="149"/>
      <c r="F23" s="94"/>
      <c r="G23" s="131"/>
      <c r="H23" s="132"/>
      <c r="I23" s="132"/>
      <c r="J23" s="132"/>
    </row>
    <row r="24" spans="1:10" ht="25.5">
      <c r="A24" s="112" t="s">
        <v>52</v>
      </c>
      <c r="B24" s="110" t="s">
        <v>242</v>
      </c>
      <c r="C24" s="115">
        <v>242799.7</v>
      </c>
      <c r="D24" s="242" t="s">
        <v>76</v>
      </c>
      <c r="E24" s="149"/>
      <c r="F24" s="94">
        <v>2014</v>
      </c>
      <c r="G24" s="131"/>
      <c r="H24" s="132"/>
      <c r="I24" s="132"/>
      <c r="J24" s="132"/>
    </row>
    <row r="25" spans="1:10" ht="25.5">
      <c r="A25" s="112" t="s">
        <v>53</v>
      </c>
      <c r="B25" s="110" t="s">
        <v>243</v>
      </c>
      <c r="C25" s="115">
        <v>703992.85</v>
      </c>
      <c r="D25" s="242" t="s">
        <v>76</v>
      </c>
      <c r="E25" s="149"/>
      <c r="F25" s="94"/>
      <c r="G25" s="131"/>
      <c r="H25" s="132"/>
      <c r="I25" s="132"/>
      <c r="J25" s="132"/>
    </row>
    <row r="26" spans="1:10" ht="12.75">
      <c r="A26" s="15" t="s">
        <v>54</v>
      </c>
      <c r="B26" s="88" t="s">
        <v>244</v>
      </c>
      <c r="C26" s="89">
        <v>3691.5</v>
      </c>
      <c r="D26" s="242" t="s">
        <v>76</v>
      </c>
      <c r="E26" s="149"/>
      <c r="F26" s="94"/>
      <c r="G26" s="131"/>
      <c r="H26" s="132"/>
      <c r="I26" s="132"/>
      <c r="J26" s="132"/>
    </row>
    <row r="27" spans="1:10" ht="12.75">
      <c r="A27" s="15" t="s">
        <v>55</v>
      </c>
      <c r="B27" s="88" t="s">
        <v>245</v>
      </c>
      <c r="C27" s="89">
        <v>4119.5</v>
      </c>
      <c r="D27" s="242" t="s">
        <v>76</v>
      </c>
      <c r="E27" s="149"/>
      <c r="F27" s="94"/>
      <c r="G27" s="131"/>
      <c r="H27" s="132"/>
      <c r="I27" s="132"/>
      <c r="J27" s="132"/>
    </row>
    <row r="28" spans="1:10" ht="12.75">
      <c r="A28" s="15" t="s">
        <v>56</v>
      </c>
      <c r="B28" s="88" t="s">
        <v>246</v>
      </c>
      <c r="C28" s="89">
        <v>11395.5</v>
      </c>
      <c r="D28" s="242" t="s">
        <v>76</v>
      </c>
      <c r="E28" s="149"/>
      <c r="F28" s="94"/>
      <c r="G28" s="131"/>
      <c r="H28" s="132"/>
      <c r="I28" s="132"/>
      <c r="J28" s="132"/>
    </row>
    <row r="29" spans="1:10" ht="12.75">
      <c r="A29" s="15" t="s">
        <v>57</v>
      </c>
      <c r="B29" s="88" t="s">
        <v>247</v>
      </c>
      <c r="C29" s="89">
        <v>4996.9</v>
      </c>
      <c r="D29" s="242" t="s">
        <v>76</v>
      </c>
      <c r="E29" s="149"/>
      <c r="F29" s="94"/>
      <c r="G29" s="131"/>
      <c r="H29" s="132"/>
      <c r="I29" s="133"/>
      <c r="J29" s="132"/>
    </row>
    <row r="30" spans="1:10" ht="12.75">
      <c r="A30" s="15" t="s">
        <v>58</v>
      </c>
      <c r="B30" s="88" t="s">
        <v>248</v>
      </c>
      <c r="C30" s="89">
        <v>3798.5</v>
      </c>
      <c r="D30" s="242" t="s">
        <v>76</v>
      </c>
      <c r="E30" s="149"/>
      <c r="F30" s="94"/>
      <c r="G30" s="131"/>
      <c r="H30" s="132"/>
      <c r="I30" s="134"/>
      <c r="J30" s="132"/>
    </row>
    <row r="31" spans="1:10" ht="12.75">
      <c r="A31" s="15" t="s">
        <v>59</v>
      </c>
      <c r="B31" s="88" t="s">
        <v>249</v>
      </c>
      <c r="C31" s="89">
        <v>7900</v>
      </c>
      <c r="D31" s="242" t="s">
        <v>76</v>
      </c>
      <c r="E31" s="149"/>
      <c r="F31" s="94"/>
      <c r="G31" s="131"/>
      <c r="H31" s="132"/>
      <c r="I31" s="132"/>
      <c r="J31" s="132"/>
    </row>
    <row r="32" spans="1:10" ht="12.75">
      <c r="A32" s="112" t="s">
        <v>60</v>
      </c>
      <c r="B32" s="110" t="s">
        <v>288</v>
      </c>
      <c r="C32" s="115">
        <v>1613000</v>
      </c>
      <c r="D32" s="242" t="s">
        <v>76</v>
      </c>
      <c r="E32" s="149"/>
      <c r="F32" s="94">
        <v>2011</v>
      </c>
      <c r="G32" s="131"/>
      <c r="H32" s="132"/>
      <c r="I32" s="132"/>
      <c r="J32" s="132"/>
    </row>
    <row r="33" spans="1:10" ht="12.75">
      <c r="A33" s="112" t="s">
        <v>295</v>
      </c>
      <c r="B33" s="110" t="s">
        <v>289</v>
      </c>
      <c r="C33" s="111">
        <v>109262.63</v>
      </c>
      <c r="D33" s="242" t="s">
        <v>76</v>
      </c>
      <c r="E33" s="149"/>
      <c r="F33" s="95">
        <v>2011</v>
      </c>
      <c r="G33" s="131"/>
      <c r="H33" s="132"/>
      <c r="I33" s="132"/>
      <c r="J33" s="132"/>
    </row>
    <row r="34" spans="1:10" ht="12.75">
      <c r="A34" s="15" t="s">
        <v>61</v>
      </c>
      <c r="B34" s="90" t="s">
        <v>258</v>
      </c>
      <c r="C34" s="91">
        <v>75328.17</v>
      </c>
      <c r="D34" s="242" t="s">
        <v>76</v>
      </c>
      <c r="E34" s="149"/>
      <c r="F34" s="95">
        <v>2011</v>
      </c>
      <c r="G34" s="131"/>
      <c r="H34" s="132"/>
      <c r="I34" s="132"/>
      <c r="J34" s="132"/>
    </row>
    <row r="35" spans="1:10" ht="12.75">
      <c r="A35" s="15" t="s">
        <v>296</v>
      </c>
      <c r="B35" s="90" t="s">
        <v>259</v>
      </c>
      <c r="C35" s="105">
        <v>47844.28</v>
      </c>
      <c r="D35" s="242" t="s">
        <v>76</v>
      </c>
      <c r="E35" s="149"/>
      <c r="F35" s="96">
        <v>2011</v>
      </c>
      <c r="G35" s="131"/>
      <c r="H35" s="132"/>
      <c r="I35" s="132"/>
      <c r="J35" s="132"/>
    </row>
    <row r="36" spans="1:10" ht="12.75">
      <c r="A36" s="15" t="s">
        <v>297</v>
      </c>
      <c r="B36" s="90" t="s">
        <v>260</v>
      </c>
      <c r="C36" s="91">
        <v>29964.87</v>
      </c>
      <c r="D36" s="242" t="s">
        <v>76</v>
      </c>
      <c r="E36" s="149"/>
      <c r="F36" s="96">
        <v>2011</v>
      </c>
      <c r="G36" s="131"/>
      <c r="H36" s="132"/>
      <c r="I36" s="132"/>
      <c r="J36" s="132"/>
    </row>
    <row r="37" spans="1:10" ht="12.75">
      <c r="A37" s="15" t="s">
        <v>298</v>
      </c>
      <c r="B37" s="90" t="s">
        <v>261</v>
      </c>
      <c r="C37" s="91">
        <v>46274.29</v>
      </c>
      <c r="D37" s="242" t="s">
        <v>76</v>
      </c>
      <c r="E37" s="149"/>
      <c r="F37" s="96">
        <v>2011</v>
      </c>
      <c r="G37" s="131"/>
      <c r="H37" s="132"/>
      <c r="I37" s="132"/>
      <c r="J37" s="132"/>
    </row>
    <row r="38" spans="1:10" ht="12.75">
      <c r="A38" s="15" t="s">
        <v>299</v>
      </c>
      <c r="B38" s="90" t="s">
        <v>273</v>
      </c>
      <c r="C38" s="91">
        <v>45308.77</v>
      </c>
      <c r="D38" s="242" t="s">
        <v>76</v>
      </c>
      <c r="E38" s="149"/>
      <c r="F38" s="96">
        <v>2011</v>
      </c>
      <c r="G38" s="131"/>
      <c r="H38" s="132"/>
      <c r="I38" s="132"/>
      <c r="J38" s="132"/>
    </row>
    <row r="39" spans="1:10" ht="12.75">
      <c r="A39" s="15" t="s">
        <v>300</v>
      </c>
      <c r="B39" s="90" t="s">
        <v>274</v>
      </c>
      <c r="C39" s="91">
        <v>171321.63</v>
      </c>
      <c r="D39" s="242" t="s">
        <v>76</v>
      </c>
      <c r="E39" s="149"/>
      <c r="F39" s="96">
        <v>2011</v>
      </c>
      <c r="G39" s="131"/>
      <c r="H39" s="132"/>
      <c r="I39" s="132"/>
      <c r="J39" s="132"/>
    </row>
    <row r="40" spans="1:10" ht="12.75">
      <c r="A40" s="15" t="s">
        <v>64</v>
      </c>
      <c r="B40" s="90" t="s">
        <v>275</v>
      </c>
      <c r="C40" s="91">
        <v>71090.14</v>
      </c>
      <c r="D40" s="242" t="s">
        <v>76</v>
      </c>
      <c r="E40" s="149"/>
      <c r="F40" s="96">
        <v>2011</v>
      </c>
      <c r="G40" s="131"/>
      <c r="H40" s="132"/>
      <c r="I40" s="132"/>
      <c r="J40" s="132"/>
    </row>
    <row r="41" spans="1:10" ht="12.75">
      <c r="A41" s="15" t="s">
        <v>301</v>
      </c>
      <c r="B41" s="90" t="s">
        <v>276</v>
      </c>
      <c r="C41" s="91">
        <v>57717.26</v>
      </c>
      <c r="D41" s="242" t="s">
        <v>76</v>
      </c>
      <c r="E41" s="149"/>
      <c r="F41" s="96">
        <v>2011</v>
      </c>
      <c r="G41" s="131"/>
      <c r="H41" s="132"/>
      <c r="I41" s="132"/>
      <c r="J41" s="132"/>
    </row>
    <row r="42" spans="1:10" ht="12.75">
      <c r="A42" s="15" t="s">
        <v>302</v>
      </c>
      <c r="B42" s="90" t="s">
        <v>277</v>
      </c>
      <c r="C42" s="91">
        <v>30313.72</v>
      </c>
      <c r="D42" s="242" t="s">
        <v>76</v>
      </c>
      <c r="E42" s="149"/>
      <c r="F42" s="96">
        <v>2011</v>
      </c>
      <c r="G42" s="131"/>
      <c r="H42" s="132"/>
      <c r="I42" s="132"/>
      <c r="J42" s="132"/>
    </row>
    <row r="43" spans="1:10" ht="12.75">
      <c r="A43" s="15" t="s">
        <v>65</v>
      </c>
      <c r="B43" s="90" t="s">
        <v>278</v>
      </c>
      <c r="C43" s="91">
        <v>87284.94</v>
      </c>
      <c r="D43" s="242" t="s">
        <v>76</v>
      </c>
      <c r="E43" s="149"/>
      <c r="F43" s="96">
        <v>2011</v>
      </c>
      <c r="G43" s="131"/>
      <c r="H43" s="132"/>
      <c r="I43" s="132"/>
      <c r="J43" s="132"/>
    </row>
    <row r="44" spans="1:10" ht="12.75">
      <c r="A44" s="15" t="s">
        <v>66</v>
      </c>
      <c r="B44" s="90" t="s">
        <v>279</v>
      </c>
      <c r="C44" s="91">
        <v>82046.2</v>
      </c>
      <c r="D44" s="242" t="s">
        <v>76</v>
      </c>
      <c r="E44" s="149"/>
      <c r="F44" s="96">
        <v>2011</v>
      </c>
      <c r="G44" s="131"/>
      <c r="H44" s="132"/>
      <c r="I44" s="132"/>
      <c r="J44" s="132"/>
    </row>
    <row r="45" spans="1:10" ht="12.75">
      <c r="A45" s="15" t="s">
        <v>263</v>
      </c>
      <c r="B45" s="90" t="s">
        <v>280</v>
      </c>
      <c r="C45" s="91">
        <v>59442.99</v>
      </c>
      <c r="D45" s="242" t="s">
        <v>76</v>
      </c>
      <c r="E45" s="149"/>
      <c r="F45" s="96">
        <v>2011</v>
      </c>
      <c r="G45" s="131"/>
      <c r="H45" s="132"/>
      <c r="I45" s="132"/>
      <c r="J45" s="132"/>
    </row>
    <row r="46" spans="1:10" ht="12.75">
      <c r="A46" s="15" t="s">
        <v>67</v>
      </c>
      <c r="B46" s="90" t="s">
        <v>281</v>
      </c>
      <c r="C46" s="91">
        <v>39639.82</v>
      </c>
      <c r="D46" s="242" t="s">
        <v>76</v>
      </c>
      <c r="E46" s="149"/>
      <c r="F46" s="96">
        <v>2011</v>
      </c>
      <c r="G46" s="131"/>
      <c r="H46" s="132"/>
      <c r="I46" s="132"/>
      <c r="J46" s="132"/>
    </row>
    <row r="47" spans="1:10" ht="12.75">
      <c r="A47" s="15" t="s">
        <v>68</v>
      </c>
      <c r="B47" s="90" t="s">
        <v>282</v>
      </c>
      <c r="C47" s="91">
        <v>16547.44</v>
      </c>
      <c r="D47" s="242" t="s">
        <v>76</v>
      </c>
      <c r="E47" s="149"/>
      <c r="F47" s="96">
        <v>2011</v>
      </c>
      <c r="G47" s="131"/>
      <c r="H47" s="132"/>
      <c r="I47" s="132"/>
      <c r="J47" s="132"/>
    </row>
    <row r="48" spans="1:10" ht="12.75">
      <c r="A48" s="15" t="s">
        <v>264</v>
      </c>
      <c r="B48" s="110" t="s">
        <v>250</v>
      </c>
      <c r="C48" s="111">
        <v>26451.98</v>
      </c>
      <c r="D48" s="242" t="s">
        <v>76</v>
      </c>
      <c r="E48" s="149"/>
      <c r="F48" s="96">
        <v>2016</v>
      </c>
      <c r="G48" s="131"/>
      <c r="H48" s="132"/>
      <c r="I48" s="132"/>
      <c r="J48" s="132"/>
    </row>
    <row r="49" spans="1:10" ht="12.75">
      <c r="A49" s="15" t="s">
        <v>265</v>
      </c>
      <c r="B49" s="110" t="s">
        <v>251</v>
      </c>
      <c r="C49" s="111">
        <v>118412.1</v>
      </c>
      <c r="D49" s="242" t="s">
        <v>76</v>
      </c>
      <c r="E49" s="149"/>
      <c r="F49" s="96">
        <v>2016</v>
      </c>
      <c r="G49" s="131"/>
      <c r="H49" s="132"/>
      <c r="I49" s="132"/>
      <c r="J49" s="132"/>
    </row>
    <row r="50" spans="1:10" ht="12.75">
      <c r="A50" s="15" t="s">
        <v>266</v>
      </c>
      <c r="B50" s="90" t="s">
        <v>252</v>
      </c>
      <c r="C50" s="91">
        <v>32217.48</v>
      </c>
      <c r="D50" s="242" t="s">
        <v>76</v>
      </c>
      <c r="E50" s="149"/>
      <c r="F50" s="96">
        <v>2014</v>
      </c>
      <c r="G50" s="131"/>
      <c r="H50" s="132"/>
      <c r="I50" s="132"/>
      <c r="J50" s="132"/>
    </row>
    <row r="51" spans="1:10" ht="12.75">
      <c r="A51" s="15" t="s">
        <v>267</v>
      </c>
      <c r="B51" s="90" t="s">
        <v>253</v>
      </c>
      <c r="C51" s="91">
        <v>25929.48</v>
      </c>
      <c r="D51" s="242" t="s">
        <v>76</v>
      </c>
      <c r="E51" s="149"/>
      <c r="F51" s="96">
        <v>2014</v>
      </c>
      <c r="G51" s="131"/>
      <c r="H51" s="132"/>
      <c r="I51" s="132"/>
      <c r="J51" s="132"/>
    </row>
    <row r="52" spans="1:10" ht="12.75">
      <c r="A52" s="15" t="s">
        <v>268</v>
      </c>
      <c r="B52" s="90" t="s">
        <v>254</v>
      </c>
      <c r="C52" s="91">
        <v>9899.53</v>
      </c>
      <c r="D52" s="242" t="s">
        <v>76</v>
      </c>
      <c r="E52" s="149"/>
      <c r="F52" s="96">
        <v>2015</v>
      </c>
      <c r="G52" s="131"/>
      <c r="H52" s="132"/>
      <c r="I52" s="132"/>
      <c r="J52" s="132"/>
    </row>
    <row r="53" spans="1:10" ht="25.5">
      <c r="A53" s="15" t="s">
        <v>269</v>
      </c>
      <c r="B53" s="110" t="s">
        <v>262</v>
      </c>
      <c r="C53" s="111">
        <v>9775.72</v>
      </c>
      <c r="D53" s="242" t="s">
        <v>76</v>
      </c>
      <c r="E53" s="149"/>
      <c r="F53" s="96">
        <v>2015</v>
      </c>
      <c r="G53" s="131"/>
      <c r="H53" s="132"/>
      <c r="I53" s="132"/>
      <c r="J53" s="132"/>
    </row>
    <row r="54" spans="1:10" ht="12.75">
      <c r="A54" s="15" t="s">
        <v>270</v>
      </c>
      <c r="B54" s="110" t="s">
        <v>255</v>
      </c>
      <c r="C54" s="111">
        <v>87498.03</v>
      </c>
      <c r="D54" s="242" t="s">
        <v>76</v>
      </c>
      <c r="E54" s="149"/>
      <c r="F54" s="96">
        <v>2013</v>
      </c>
      <c r="G54" s="131"/>
      <c r="H54" s="132"/>
      <c r="I54" s="132"/>
      <c r="J54" s="132"/>
    </row>
    <row r="55" spans="1:10" ht="12.75">
      <c r="A55" s="15" t="s">
        <v>271</v>
      </c>
      <c r="B55" s="110" t="s">
        <v>256</v>
      </c>
      <c r="C55" s="111">
        <v>345976.13</v>
      </c>
      <c r="D55" s="242" t="s">
        <v>76</v>
      </c>
      <c r="E55" s="149"/>
      <c r="F55" s="96">
        <v>2013</v>
      </c>
      <c r="G55" s="131"/>
      <c r="H55" s="132"/>
      <c r="I55" s="132"/>
      <c r="J55" s="132"/>
    </row>
    <row r="56" spans="1:10" ht="25.5">
      <c r="A56" s="15" t="s">
        <v>272</v>
      </c>
      <c r="B56" s="110" t="s">
        <v>257</v>
      </c>
      <c r="C56" s="111">
        <v>312400.3</v>
      </c>
      <c r="D56" s="242" t="s">
        <v>76</v>
      </c>
      <c r="E56" s="149"/>
      <c r="F56" s="96">
        <v>2013</v>
      </c>
      <c r="G56" s="131"/>
      <c r="H56" s="132"/>
      <c r="I56" s="132"/>
      <c r="J56" s="132"/>
    </row>
    <row r="57" spans="1:10" ht="63.75">
      <c r="A57" s="15" t="s">
        <v>71</v>
      </c>
      <c r="B57" s="135" t="s">
        <v>290</v>
      </c>
      <c r="C57" s="136">
        <f>55834.98+120498.4+70035.99+2401147.66+418232.61</f>
        <v>3065749.64</v>
      </c>
      <c r="D57" s="242" t="s">
        <v>76</v>
      </c>
      <c r="E57" s="152"/>
      <c r="F57" s="137"/>
      <c r="G57" s="131"/>
      <c r="H57" s="132"/>
      <c r="I57" s="132"/>
      <c r="J57" s="132"/>
    </row>
    <row r="58" spans="1:10" ht="12.75">
      <c r="A58" s="42"/>
      <c r="B58" s="62"/>
      <c r="C58" s="43"/>
      <c r="D58" s="43"/>
      <c r="E58" s="153"/>
      <c r="F58" s="97"/>
      <c r="G58" s="14"/>
      <c r="H58" s="117"/>
      <c r="I58" s="117"/>
      <c r="J58" s="117"/>
    </row>
    <row r="59" spans="1:10" ht="12.75">
      <c r="A59" s="46" t="s">
        <v>2</v>
      </c>
      <c r="B59" s="44" t="s">
        <v>321</v>
      </c>
      <c r="C59" s="45"/>
      <c r="D59" s="45"/>
      <c r="E59" s="147"/>
      <c r="F59" s="98"/>
      <c r="G59" s="215" t="s">
        <v>14</v>
      </c>
      <c r="H59" s="215"/>
      <c r="I59" s="215"/>
      <c r="J59" s="215"/>
    </row>
    <row r="60" spans="1:10" ht="51">
      <c r="A60" s="46" t="s">
        <v>0</v>
      </c>
      <c r="B60" s="46" t="s">
        <v>15</v>
      </c>
      <c r="C60" s="47" t="s">
        <v>44</v>
      </c>
      <c r="D60" s="47" t="s">
        <v>75</v>
      </c>
      <c r="E60" s="148" t="s">
        <v>16</v>
      </c>
      <c r="F60" s="99" t="s">
        <v>17</v>
      </c>
      <c r="G60" s="46" t="s">
        <v>18</v>
      </c>
      <c r="H60" s="48" t="s">
        <v>19</v>
      </c>
      <c r="I60" s="48" t="s">
        <v>20</v>
      </c>
      <c r="J60" s="48" t="s">
        <v>21</v>
      </c>
    </row>
    <row r="61" spans="1:10" ht="15" customHeight="1">
      <c r="A61" s="15" t="s">
        <v>1</v>
      </c>
      <c r="B61" s="212" t="s">
        <v>306</v>
      </c>
      <c r="C61" s="213"/>
      <c r="D61" s="213"/>
      <c r="E61" s="213"/>
      <c r="F61" s="213"/>
      <c r="G61" s="213"/>
      <c r="H61" s="213"/>
      <c r="I61" s="213"/>
      <c r="J61" s="214"/>
    </row>
    <row r="62" spans="1:10" ht="12.75">
      <c r="A62" s="15" t="s">
        <v>2</v>
      </c>
      <c r="B62" s="40" t="s">
        <v>342</v>
      </c>
      <c r="C62" s="41">
        <f>10000+15000+4500+5000+3000+1300+1600+6000+7000</f>
        <v>53400</v>
      </c>
      <c r="D62" s="49" t="s">
        <v>76</v>
      </c>
      <c r="E62" s="154"/>
      <c r="F62" s="138"/>
      <c r="G62" s="131"/>
      <c r="H62" s="132"/>
      <c r="I62" s="132"/>
      <c r="J62" s="132"/>
    </row>
    <row r="63" spans="1:10" ht="12.75">
      <c r="A63" s="42"/>
      <c r="B63" s="62"/>
      <c r="C63" s="14"/>
      <c r="D63" s="14"/>
      <c r="E63" s="153"/>
      <c r="F63" s="97"/>
      <c r="G63" s="14"/>
      <c r="H63" s="117"/>
      <c r="I63" s="117"/>
      <c r="J63" s="117"/>
    </row>
    <row r="64" spans="1:10" ht="12.75">
      <c r="A64" s="46" t="s">
        <v>3</v>
      </c>
      <c r="B64" s="44" t="s">
        <v>93</v>
      </c>
      <c r="C64" s="45"/>
      <c r="D64" s="45"/>
      <c r="E64" s="147"/>
      <c r="F64" s="98"/>
      <c r="G64" s="215" t="s">
        <v>14</v>
      </c>
      <c r="H64" s="215"/>
      <c r="I64" s="215"/>
      <c r="J64" s="215"/>
    </row>
    <row r="65" spans="1:10" ht="51">
      <c r="A65" s="46" t="s">
        <v>0</v>
      </c>
      <c r="B65" s="46" t="s">
        <v>15</v>
      </c>
      <c r="C65" s="47" t="s">
        <v>44</v>
      </c>
      <c r="D65" s="47" t="s">
        <v>75</v>
      </c>
      <c r="E65" s="148" t="s">
        <v>16</v>
      </c>
      <c r="F65" s="99" t="s">
        <v>17</v>
      </c>
      <c r="G65" s="46" t="s">
        <v>18</v>
      </c>
      <c r="H65" s="48" t="s">
        <v>19</v>
      </c>
      <c r="I65" s="48" t="s">
        <v>20</v>
      </c>
      <c r="J65" s="48" t="s">
        <v>21</v>
      </c>
    </row>
    <row r="66" spans="1:10" ht="12.75">
      <c r="A66" s="15" t="s">
        <v>1</v>
      </c>
      <c r="B66" s="218" t="s">
        <v>340</v>
      </c>
      <c r="C66" s="219"/>
      <c r="D66" s="219"/>
      <c r="E66" s="219"/>
      <c r="F66" s="219"/>
      <c r="G66" s="219"/>
      <c r="H66" s="219"/>
      <c r="I66" s="219"/>
      <c r="J66" s="220"/>
    </row>
    <row r="67" spans="1:10" ht="12.75">
      <c r="A67" s="62"/>
      <c r="B67" s="62"/>
      <c r="C67" s="51"/>
      <c r="D67" s="51"/>
      <c r="E67" s="155"/>
      <c r="F67" s="101"/>
      <c r="G67" s="52"/>
      <c r="H67" s="118"/>
      <c r="I67" s="118"/>
      <c r="J67" s="118"/>
    </row>
    <row r="68" spans="1:10" ht="12.75">
      <c r="A68" s="46" t="s">
        <v>4</v>
      </c>
      <c r="B68" s="54" t="s">
        <v>88</v>
      </c>
      <c r="C68" s="45"/>
      <c r="D68" s="45"/>
      <c r="E68" s="147"/>
      <c r="F68" s="98"/>
      <c r="G68" s="215" t="s">
        <v>14</v>
      </c>
      <c r="H68" s="215"/>
      <c r="I68" s="215"/>
      <c r="J68" s="215"/>
    </row>
    <row r="69" spans="1:10" ht="51">
      <c r="A69" s="46" t="s">
        <v>0</v>
      </c>
      <c r="B69" s="46" t="s">
        <v>15</v>
      </c>
      <c r="C69" s="47" t="s">
        <v>44</v>
      </c>
      <c r="D69" s="47" t="s">
        <v>75</v>
      </c>
      <c r="E69" s="148" t="s">
        <v>16</v>
      </c>
      <c r="F69" s="99" t="s">
        <v>17</v>
      </c>
      <c r="G69" s="46" t="s">
        <v>18</v>
      </c>
      <c r="H69" s="48" t="s">
        <v>19</v>
      </c>
      <c r="I69" s="48" t="s">
        <v>313</v>
      </c>
      <c r="J69" s="48" t="s">
        <v>21</v>
      </c>
    </row>
    <row r="70" spans="1:11" s="85" customFormat="1" ht="12.75">
      <c r="A70" s="50" t="s">
        <v>1</v>
      </c>
      <c r="B70" s="55" t="s">
        <v>307</v>
      </c>
      <c r="C70" s="49">
        <v>4699750</v>
      </c>
      <c r="D70" s="162" t="s">
        <v>76</v>
      </c>
      <c r="E70" s="60">
        <v>1695.9</v>
      </c>
      <c r="F70" s="100">
        <v>1997</v>
      </c>
      <c r="G70" s="50" t="s">
        <v>310</v>
      </c>
      <c r="H70" s="61" t="s">
        <v>78</v>
      </c>
      <c r="I70" s="61" t="s">
        <v>80</v>
      </c>
      <c r="J70" s="61" t="s">
        <v>81</v>
      </c>
      <c r="K70" s="84"/>
    </row>
    <row r="71" spans="1:11" s="85" customFormat="1" ht="25.5">
      <c r="A71" s="50" t="s">
        <v>3</v>
      </c>
      <c r="B71" s="190" t="s">
        <v>319</v>
      </c>
      <c r="C71" s="41">
        <v>135511</v>
      </c>
      <c r="D71" s="162" t="s">
        <v>76</v>
      </c>
      <c r="E71" s="164"/>
      <c r="F71" s="165"/>
      <c r="G71" s="166"/>
      <c r="H71" s="167"/>
      <c r="I71" s="167"/>
      <c r="J71" s="167"/>
      <c r="K71" s="84"/>
    </row>
    <row r="72" spans="1:11" s="85" customFormat="1" ht="12.75">
      <c r="A72" s="56"/>
      <c r="B72" s="56"/>
      <c r="C72" s="57"/>
      <c r="D72" s="57"/>
      <c r="E72" s="156"/>
      <c r="F72" s="102"/>
      <c r="G72" s="58"/>
      <c r="H72" s="119"/>
      <c r="I72" s="119"/>
      <c r="J72" s="119"/>
      <c r="K72" s="84"/>
    </row>
    <row r="73" spans="1:10" ht="12.75">
      <c r="A73" s="46" t="s">
        <v>5</v>
      </c>
      <c r="B73" s="54" t="s">
        <v>322</v>
      </c>
      <c r="C73" s="45"/>
      <c r="D73" s="45"/>
      <c r="E73" s="147"/>
      <c r="F73" s="98"/>
      <c r="G73" s="215" t="s">
        <v>14</v>
      </c>
      <c r="H73" s="215"/>
      <c r="I73" s="215"/>
      <c r="J73" s="215"/>
    </row>
    <row r="74" spans="1:10" ht="51">
      <c r="A74" s="46" t="s">
        <v>0</v>
      </c>
      <c r="B74" s="46" t="s">
        <v>15</v>
      </c>
      <c r="C74" s="47" t="s">
        <v>44</v>
      </c>
      <c r="D74" s="47" t="s">
        <v>75</v>
      </c>
      <c r="E74" s="148" t="s">
        <v>16</v>
      </c>
      <c r="F74" s="99" t="s">
        <v>17</v>
      </c>
      <c r="G74" s="46" t="s">
        <v>18</v>
      </c>
      <c r="H74" s="48" t="s">
        <v>19</v>
      </c>
      <c r="I74" s="48" t="s">
        <v>313</v>
      </c>
      <c r="J74" s="48" t="s">
        <v>21</v>
      </c>
    </row>
    <row r="75" spans="1:11" s="146" customFormat="1" ht="12.75">
      <c r="A75" s="15" t="s">
        <v>1</v>
      </c>
      <c r="B75" s="55" t="s">
        <v>307</v>
      </c>
      <c r="C75" s="49">
        <v>2742430</v>
      </c>
      <c r="D75" s="139" t="s">
        <v>76</v>
      </c>
      <c r="E75" s="39">
        <v>2804.04</v>
      </c>
      <c r="F75" s="92">
        <v>1911</v>
      </c>
      <c r="G75" s="15" t="s">
        <v>311</v>
      </c>
      <c r="H75" s="116" t="s">
        <v>309</v>
      </c>
      <c r="I75" s="116" t="s">
        <v>312</v>
      </c>
      <c r="J75" s="116" t="s">
        <v>77</v>
      </c>
      <c r="K75" s="145"/>
    </row>
    <row r="76" spans="1:10" ht="25.5">
      <c r="A76" s="15" t="s">
        <v>3</v>
      </c>
      <c r="B76" s="190" t="s">
        <v>319</v>
      </c>
      <c r="C76" s="41">
        <v>93776</v>
      </c>
      <c r="D76" s="139" t="s">
        <v>76</v>
      </c>
      <c r="E76" s="154"/>
      <c r="F76" s="163"/>
      <c r="G76" s="131"/>
      <c r="H76" s="132"/>
      <c r="I76" s="132"/>
      <c r="J76" s="132"/>
    </row>
    <row r="77" spans="1:10" ht="12.75">
      <c r="A77" s="62"/>
      <c r="B77" s="62"/>
      <c r="C77" s="51"/>
      <c r="D77" s="51"/>
      <c r="E77" s="155"/>
      <c r="F77" s="101"/>
      <c r="G77" s="52"/>
      <c r="H77" s="118"/>
      <c r="I77" s="118"/>
      <c r="J77" s="118"/>
    </row>
    <row r="78" spans="1:10" ht="12.75">
      <c r="A78" s="46" t="s">
        <v>6</v>
      </c>
      <c r="B78" s="44" t="s">
        <v>89</v>
      </c>
      <c r="C78" s="45"/>
      <c r="D78" s="45"/>
      <c r="E78" s="147"/>
      <c r="F78" s="98"/>
      <c r="G78" s="215" t="s">
        <v>14</v>
      </c>
      <c r="H78" s="215"/>
      <c r="I78" s="215"/>
      <c r="J78" s="215"/>
    </row>
    <row r="79" spans="1:10" ht="51">
      <c r="A79" s="46" t="s">
        <v>0</v>
      </c>
      <c r="B79" s="46" t="s">
        <v>15</v>
      </c>
      <c r="C79" s="47" t="s">
        <v>44</v>
      </c>
      <c r="D79" s="47" t="s">
        <v>75</v>
      </c>
      <c r="E79" s="148" t="s">
        <v>16</v>
      </c>
      <c r="F79" s="99" t="s">
        <v>17</v>
      </c>
      <c r="G79" s="46" t="s">
        <v>18</v>
      </c>
      <c r="H79" s="48" t="s">
        <v>19</v>
      </c>
      <c r="I79" s="48" t="s">
        <v>20</v>
      </c>
      <c r="J79" s="48" t="s">
        <v>21</v>
      </c>
    </row>
    <row r="80" spans="1:11" s="178" customFormat="1" ht="12.75">
      <c r="A80" s="50" t="s">
        <v>1</v>
      </c>
      <c r="B80" s="55" t="s">
        <v>307</v>
      </c>
      <c r="C80" s="49">
        <v>1568047</v>
      </c>
      <c r="D80" s="139" t="s">
        <v>76</v>
      </c>
      <c r="E80" s="60">
        <v>1434</v>
      </c>
      <c r="F80" s="100">
        <v>1983</v>
      </c>
      <c r="G80" s="50" t="s">
        <v>308</v>
      </c>
      <c r="H80" s="61" t="s">
        <v>309</v>
      </c>
      <c r="I80" s="61" t="s">
        <v>312</v>
      </c>
      <c r="J80" s="61" t="s">
        <v>314</v>
      </c>
      <c r="K80" s="177"/>
    </row>
    <row r="81" spans="1:11" s="178" customFormat="1" ht="12.75">
      <c r="A81" s="50" t="s">
        <v>2</v>
      </c>
      <c r="B81" s="59" t="s">
        <v>22</v>
      </c>
      <c r="C81" s="41">
        <v>10000</v>
      </c>
      <c r="D81" s="139" t="s">
        <v>294</v>
      </c>
      <c r="E81" s="164"/>
      <c r="F81" s="165"/>
      <c r="G81" s="166"/>
      <c r="H81" s="167"/>
      <c r="I81" s="167"/>
      <c r="J81" s="167"/>
      <c r="K81" s="177"/>
    </row>
    <row r="82" spans="1:11" s="85" customFormat="1" ht="25.5">
      <c r="A82" s="50" t="s">
        <v>3</v>
      </c>
      <c r="B82" s="190" t="s">
        <v>319</v>
      </c>
      <c r="C82" s="41">
        <v>43647</v>
      </c>
      <c r="D82" s="139" t="s">
        <v>76</v>
      </c>
      <c r="E82" s="164"/>
      <c r="F82" s="165"/>
      <c r="G82" s="166"/>
      <c r="H82" s="167"/>
      <c r="I82" s="167"/>
      <c r="J82" s="167"/>
      <c r="K82" s="84"/>
    </row>
    <row r="83" spans="1:11" s="85" customFormat="1" ht="12.75">
      <c r="A83" s="64"/>
      <c r="B83" s="53"/>
      <c r="C83" s="51"/>
      <c r="D83" s="57"/>
      <c r="E83" s="156"/>
      <c r="F83" s="102"/>
      <c r="G83" s="140"/>
      <c r="H83" s="141"/>
      <c r="I83" s="141"/>
      <c r="J83" s="141"/>
      <c r="K83" s="84"/>
    </row>
    <row r="84" spans="1:10" ht="12.75">
      <c r="A84" s="46" t="s">
        <v>7</v>
      </c>
      <c r="B84" s="44" t="s">
        <v>90</v>
      </c>
      <c r="C84" s="45"/>
      <c r="D84" s="45"/>
      <c r="E84" s="147"/>
      <c r="F84" s="98"/>
      <c r="G84" s="215" t="s">
        <v>14</v>
      </c>
      <c r="H84" s="215"/>
      <c r="I84" s="215"/>
      <c r="J84" s="215"/>
    </row>
    <row r="85" spans="1:10" ht="51">
      <c r="A85" s="46" t="s">
        <v>0</v>
      </c>
      <c r="B85" s="46" t="s">
        <v>15</v>
      </c>
      <c r="C85" s="47" t="s">
        <v>44</v>
      </c>
      <c r="D85" s="47" t="s">
        <v>75</v>
      </c>
      <c r="E85" s="148" t="s">
        <v>16</v>
      </c>
      <c r="F85" s="99" t="s">
        <v>17</v>
      </c>
      <c r="G85" s="46" t="s">
        <v>18</v>
      </c>
      <c r="H85" s="48" t="s">
        <v>19</v>
      </c>
      <c r="I85" s="48" t="s">
        <v>20</v>
      </c>
      <c r="J85" s="48" t="s">
        <v>21</v>
      </c>
    </row>
    <row r="86" spans="1:11" s="169" customFormat="1" ht="25.5">
      <c r="A86" s="15" t="s">
        <v>1</v>
      </c>
      <c r="B86" s="55" t="s">
        <v>307</v>
      </c>
      <c r="C86" s="170">
        <v>191190</v>
      </c>
      <c r="D86" s="15" t="s">
        <v>76</v>
      </c>
      <c r="E86" s="15">
        <v>912.58</v>
      </c>
      <c r="F86" s="15">
        <v>1939</v>
      </c>
      <c r="G86" s="15" t="s">
        <v>311</v>
      </c>
      <c r="H86" s="116" t="s">
        <v>315</v>
      </c>
      <c r="I86" s="15" t="s">
        <v>316</v>
      </c>
      <c r="J86" s="15" t="s">
        <v>77</v>
      </c>
      <c r="K86" s="168"/>
    </row>
    <row r="87" spans="1:10" ht="25.5">
      <c r="A87" s="50" t="s">
        <v>2</v>
      </c>
      <c r="B87" s="190" t="s">
        <v>319</v>
      </c>
      <c r="C87" s="171">
        <v>30236</v>
      </c>
      <c r="D87" s="50" t="s">
        <v>76</v>
      </c>
      <c r="E87" s="166"/>
      <c r="F87" s="166"/>
      <c r="G87" s="166"/>
      <c r="H87" s="166"/>
      <c r="I87" s="166"/>
      <c r="J87" s="166"/>
    </row>
    <row r="88" spans="1:10" ht="12.75">
      <c r="A88" s="224"/>
      <c r="B88" s="225"/>
      <c r="C88" s="225"/>
      <c r="D88" s="225"/>
      <c r="E88" s="225"/>
      <c r="F88" s="225"/>
      <c r="G88" s="52"/>
      <c r="H88" s="118"/>
      <c r="I88" s="118"/>
      <c r="J88" s="118"/>
    </row>
    <row r="89" spans="1:10" ht="12.75">
      <c r="A89" s="46" t="s">
        <v>8</v>
      </c>
      <c r="B89" s="44" t="s">
        <v>91</v>
      </c>
      <c r="C89" s="143"/>
      <c r="D89" s="143"/>
      <c r="E89" s="147"/>
      <c r="F89" s="98"/>
      <c r="G89" s="215" t="s">
        <v>14</v>
      </c>
      <c r="H89" s="215"/>
      <c r="I89" s="215"/>
      <c r="J89" s="215"/>
    </row>
    <row r="90" spans="1:10" ht="51">
      <c r="A90" s="46" t="s">
        <v>0</v>
      </c>
      <c r="B90" s="46" t="s">
        <v>15</v>
      </c>
      <c r="C90" s="144" t="s">
        <v>44</v>
      </c>
      <c r="D90" s="47" t="s">
        <v>75</v>
      </c>
      <c r="E90" s="148" t="s">
        <v>16</v>
      </c>
      <c r="F90" s="99" t="s">
        <v>17</v>
      </c>
      <c r="G90" s="46" t="s">
        <v>18</v>
      </c>
      <c r="H90" s="48" t="s">
        <v>19</v>
      </c>
      <c r="I90" s="48" t="s">
        <v>20</v>
      </c>
      <c r="J90" s="48" t="s">
        <v>21</v>
      </c>
    </row>
    <row r="91" spans="1:10" ht="12.75">
      <c r="A91" s="36" t="s">
        <v>1</v>
      </c>
      <c r="B91" s="55" t="s">
        <v>307</v>
      </c>
      <c r="C91" s="174">
        <v>1965799</v>
      </c>
      <c r="D91" s="15" t="s">
        <v>76</v>
      </c>
      <c r="E91" s="173">
        <v>1340.5</v>
      </c>
      <c r="F91" s="38">
        <v>2002</v>
      </c>
      <c r="G91" s="38" t="s">
        <v>317</v>
      </c>
      <c r="H91" s="38" t="s">
        <v>318</v>
      </c>
      <c r="I91" s="38" t="s">
        <v>316</v>
      </c>
      <c r="J91" s="38" t="s">
        <v>77</v>
      </c>
    </row>
    <row r="92" spans="1:10" ht="25.5">
      <c r="A92" s="36" t="s">
        <v>2</v>
      </c>
      <c r="B92" s="190" t="s">
        <v>319</v>
      </c>
      <c r="C92" s="171">
        <v>74970</v>
      </c>
      <c r="D92" s="15" t="s">
        <v>76</v>
      </c>
      <c r="E92" s="175"/>
      <c r="F92" s="176"/>
      <c r="G92" s="176"/>
      <c r="H92" s="176"/>
      <c r="I92" s="176"/>
      <c r="J92" s="176"/>
    </row>
    <row r="93" spans="1:10" ht="12.75">
      <c r="A93" s="172"/>
      <c r="B93" s="172"/>
      <c r="C93" s="142"/>
      <c r="D93" s="142"/>
      <c r="E93" s="157"/>
      <c r="F93" s="142"/>
      <c r="G93" s="142"/>
      <c r="H93" s="142"/>
      <c r="I93" s="142"/>
      <c r="J93" s="142"/>
    </row>
    <row r="94" spans="1:10" ht="12.75">
      <c r="A94" s="46" t="s">
        <v>9</v>
      </c>
      <c r="B94" s="44" t="s">
        <v>92</v>
      </c>
      <c r="C94" s="143"/>
      <c r="D94" s="143"/>
      <c r="E94" s="147"/>
      <c r="F94" s="98"/>
      <c r="G94" s="215" t="s">
        <v>14</v>
      </c>
      <c r="H94" s="215"/>
      <c r="I94" s="215"/>
      <c r="J94" s="215"/>
    </row>
    <row r="95" spans="1:10" ht="51">
      <c r="A95" s="46" t="s">
        <v>0</v>
      </c>
      <c r="B95" s="46" t="s">
        <v>15</v>
      </c>
      <c r="C95" s="144" t="s">
        <v>44</v>
      </c>
      <c r="D95" s="47" t="s">
        <v>75</v>
      </c>
      <c r="E95" s="148" t="s">
        <v>16</v>
      </c>
      <c r="F95" s="99" t="s">
        <v>17</v>
      </c>
      <c r="G95" s="46" t="s">
        <v>18</v>
      </c>
      <c r="H95" s="48" t="s">
        <v>19</v>
      </c>
      <c r="I95" s="48" t="s">
        <v>20</v>
      </c>
      <c r="J95" s="48" t="s">
        <v>21</v>
      </c>
    </row>
    <row r="96" spans="1:10" ht="12.75">
      <c r="A96" s="36" t="s">
        <v>1</v>
      </c>
      <c r="B96" s="218" t="s">
        <v>340</v>
      </c>
      <c r="C96" s="219"/>
      <c r="D96" s="219"/>
      <c r="E96" s="219"/>
      <c r="F96" s="219"/>
      <c r="G96" s="219"/>
      <c r="H96" s="219"/>
      <c r="I96" s="219"/>
      <c r="J96" s="220"/>
    </row>
    <row r="97" spans="1:10" ht="13.5" thickBot="1">
      <c r="A97" s="142"/>
      <c r="B97" s="142"/>
      <c r="C97" s="142"/>
      <c r="D97" s="142"/>
      <c r="E97" s="157"/>
      <c r="F97" s="142"/>
      <c r="G97" s="142"/>
      <c r="H97" s="142"/>
      <c r="I97" s="142"/>
      <c r="J97" s="142"/>
    </row>
    <row r="98" spans="1:10" ht="13.5" hidden="1" thickBot="1">
      <c r="A98" s="62"/>
      <c r="B98" s="62"/>
      <c r="C98" s="51"/>
      <c r="D98" s="51"/>
      <c r="E98" s="155"/>
      <c r="F98" s="101"/>
      <c r="G98" s="64"/>
      <c r="H98" s="120"/>
      <c r="I98" s="120"/>
      <c r="J98" s="120"/>
    </row>
    <row r="99" spans="1:10" ht="13.5" hidden="1" thickBot="1">
      <c r="A99" s="14"/>
      <c r="B99" s="14"/>
      <c r="C99" s="14"/>
      <c r="D99" s="14"/>
      <c r="E99" s="153"/>
      <c r="F99" s="97"/>
      <c r="G99" s="14"/>
      <c r="H99" s="117"/>
      <c r="I99" s="117"/>
      <c r="J99" s="117"/>
    </row>
    <row r="100" spans="1:10" ht="14.25" hidden="1" thickBot="1" thickTop="1">
      <c r="A100" s="14"/>
      <c r="B100" s="221" t="s">
        <v>23</v>
      </c>
      <c r="C100" s="222"/>
      <c r="D100" s="65"/>
      <c r="E100" s="221" t="s">
        <v>24</v>
      </c>
      <c r="F100" s="222"/>
      <c r="G100" s="14"/>
      <c r="H100" s="216" t="s">
        <v>25</v>
      </c>
      <c r="I100" s="217"/>
      <c r="J100" s="117"/>
    </row>
    <row r="101" spans="2:9" ht="14.25" hidden="1" thickBot="1" thickTop="1">
      <c r="B101" s="66" t="s">
        <v>72</v>
      </c>
      <c r="C101" s="67">
        <v>30000</v>
      </c>
      <c r="D101" s="68"/>
      <c r="E101" s="158" t="s">
        <v>63</v>
      </c>
      <c r="F101" s="67">
        <f>1952+2440+11998.7+4148+2064.24+2000+2000+1600*2+1574+3211.65+2380+2013+2683.53+3660+1899+2250.9+2000+1647+1585.7+3436.62+2980.01+1781.2+1540.26+1830*3+1573.8+1708+1760.01+1973.47+2806+1525+2214*5+2460*2+1647+1650+1999.99</f>
        <v>102569.08</v>
      </c>
      <c r="G101" s="14"/>
      <c r="H101" s="121" t="s">
        <v>82</v>
      </c>
      <c r="I101" s="122">
        <v>416159.34</v>
      </c>
    </row>
    <row r="102" spans="2:9" ht="65.25" hidden="1" thickBot="1" thickTop="1">
      <c r="B102" s="69"/>
      <c r="C102" s="69"/>
      <c r="D102" s="63"/>
      <c r="E102" s="159" t="s">
        <v>73</v>
      </c>
      <c r="F102" s="67">
        <v>86233.64</v>
      </c>
      <c r="G102" s="14"/>
      <c r="H102" s="123"/>
      <c r="I102" s="122"/>
    </row>
    <row r="103" spans="2:9" ht="14.25" hidden="1" thickBot="1" thickTop="1">
      <c r="B103" s="66"/>
      <c r="C103" s="67"/>
      <c r="D103" s="68"/>
      <c r="E103" s="158" t="s">
        <v>82</v>
      </c>
      <c r="F103" s="67">
        <v>62665</v>
      </c>
      <c r="G103" s="14"/>
      <c r="H103" s="123"/>
      <c r="I103" s="124"/>
    </row>
    <row r="104" spans="2:9" ht="14.25" hidden="1" thickBot="1" thickTop="1">
      <c r="B104" s="66"/>
      <c r="C104" s="67"/>
      <c r="D104" s="68"/>
      <c r="E104" s="158" t="s">
        <v>83</v>
      </c>
      <c r="F104" s="67">
        <v>187231.53</v>
      </c>
      <c r="G104" s="14"/>
      <c r="H104" s="123"/>
      <c r="I104" s="124"/>
    </row>
    <row r="105" spans="2:9" ht="14.25" hidden="1" thickBot="1" thickTop="1">
      <c r="B105" s="66"/>
      <c r="C105" s="67"/>
      <c r="D105" s="68"/>
      <c r="E105" s="158"/>
      <c r="F105" s="67"/>
      <c r="G105" s="14"/>
      <c r="H105" s="123"/>
      <c r="I105" s="125"/>
    </row>
    <row r="106" spans="2:9" ht="14.25" hidden="1" thickBot="1" thickTop="1">
      <c r="B106" s="66"/>
      <c r="C106" s="67"/>
      <c r="D106" s="68"/>
      <c r="E106" s="158"/>
      <c r="F106" s="67"/>
      <c r="G106" s="14"/>
      <c r="H106" s="123"/>
      <c r="I106" s="125"/>
    </row>
    <row r="107" spans="2:9" ht="14.25" hidden="1" thickBot="1" thickTop="1">
      <c r="B107" s="70" t="s">
        <v>26</v>
      </c>
      <c r="C107" s="71">
        <v>0</v>
      </c>
      <c r="D107" s="72"/>
      <c r="E107" s="160" t="s">
        <v>26</v>
      </c>
      <c r="F107" s="103">
        <f>SUM(F101:F106)</f>
        <v>438699.25</v>
      </c>
      <c r="G107" s="14"/>
      <c r="H107" s="126" t="s">
        <v>26</v>
      </c>
      <c r="I107" s="127">
        <v>0</v>
      </c>
    </row>
    <row r="108" spans="2:9" ht="13.5" hidden="1" thickBot="1">
      <c r="B108" s="73"/>
      <c r="C108" s="74"/>
      <c r="D108" s="74"/>
      <c r="E108" s="153"/>
      <c r="F108" s="97"/>
      <c r="G108" s="14"/>
      <c r="H108" s="117"/>
      <c r="I108" s="117"/>
    </row>
    <row r="109" spans="2:9" ht="14.25" hidden="1" thickBot="1" thickTop="1">
      <c r="B109" s="221" t="s">
        <v>27</v>
      </c>
      <c r="C109" s="223"/>
      <c r="D109" s="65"/>
      <c r="E109" s="153"/>
      <c r="F109" s="97"/>
      <c r="G109" s="14"/>
      <c r="H109" s="117"/>
      <c r="I109" s="117"/>
    </row>
    <row r="110" spans="2:9" ht="14.25" hidden="1" thickBot="1" thickTop="1">
      <c r="B110" s="75"/>
      <c r="C110" s="76"/>
      <c r="D110" s="63"/>
      <c r="E110" s="153"/>
      <c r="F110" s="97"/>
      <c r="G110" s="14"/>
      <c r="H110" s="117"/>
      <c r="I110" s="117"/>
    </row>
    <row r="111" spans="2:9" ht="13.5" hidden="1" thickBot="1">
      <c r="B111" s="77"/>
      <c r="C111" s="78"/>
      <c r="D111" s="63"/>
      <c r="E111" s="153"/>
      <c r="F111" s="97"/>
      <c r="G111" s="14"/>
      <c r="H111" s="117"/>
      <c r="I111" s="117"/>
    </row>
    <row r="112" spans="2:9" ht="13.5" hidden="1" thickBot="1">
      <c r="B112" s="77"/>
      <c r="C112" s="78"/>
      <c r="D112" s="63"/>
      <c r="E112" s="153"/>
      <c r="F112" s="97"/>
      <c r="G112" s="14"/>
      <c r="H112" s="117"/>
      <c r="I112" s="117"/>
    </row>
    <row r="113" spans="2:9" ht="13.5" hidden="1" thickBot="1">
      <c r="B113" s="77"/>
      <c r="C113" s="78"/>
      <c r="D113" s="63"/>
      <c r="E113" s="153"/>
      <c r="F113" s="97"/>
      <c r="G113" s="14"/>
      <c r="H113" s="117"/>
      <c r="I113" s="117"/>
    </row>
    <row r="114" spans="2:9" ht="13.5" hidden="1" thickBot="1">
      <c r="B114" s="79" t="s">
        <v>26</v>
      </c>
      <c r="C114" s="80">
        <v>0</v>
      </c>
      <c r="D114" s="81"/>
      <c r="E114" s="153"/>
      <c r="F114" s="97"/>
      <c r="G114" s="14"/>
      <c r="H114" s="117"/>
      <c r="I114" s="117"/>
    </row>
    <row r="115" spans="2:9" ht="13.5" hidden="1" thickBot="1">
      <c r="B115" s="14"/>
      <c r="C115" s="14"/>
      <c r="D115" s="14"/>
      <c r="E115" s="153"/>
      <c r="F115" s="97"/>
      <c r="G115" s="14"/>
      <c r="H115" s="117"/>
      <c r="I115" s="117"/>
    </row>
    <row r="116" ht="13.5" hidden="1" thickBot="1"/>
    <row r="117" spans="1:6" ht="13.5" hidden="1" thickBot="1">
      <c r="A117" s="14"/>
      <c r="B117" s="14"/>
      <c r="C117" s="14"/>
      <c r="D117" s="14"/>
      <c r="E117" s="153"/>
      <c r="F117" s="97"/>
    </row>
    <row r="118" spans="1:6" ht="27" thickBot="1" thickTop="1">
      <c r="A118" s="182" t="s">
        <v>0</v>
      </c>
      <c r="B118" s="183" t="s">
        <v>15</v>
      </c>
      <c r="C118" s="184" t="s">
        <v>28</v>
      </c>
      <c r="D118" s="13"/>
      <c r="F118" s="97"/>
    </row>
    <row r="119" spans="1:4" ht="13.5" thickTop="1">
      <c r="A119" s="180">
        <v>1</v>
      </c>
      <c r="B119" s="181" t="s">
        <v>85</v>
      </c>
      <c r="C119" s="193">
        <f>SUM(C3:C56,C70+C75+C80+C86+C91)</f>
        <v>19951090.510000005</v>
      </c>
      <c r="D119" s="179"/>
    </row>
    <row r="120" spans="1:4" ht="13.5" thickBot="1">
      <c r="A120" s="194">
        <v>2</v>
      </c>
      <c r="B120" s="195" t="s">
        <v>22</v>
      </c>
      <c r="C120" s="246">
        <f>SUM(C57+C62+C71+C76+C81+C82+C87+C92)</f>
        <v>3507289.64</v>
      </c>
      <c r="D120" s="179"/>
    </row>
    <row r="121" ht="13.5" thickTop="1"/>
  </sheetData>
  <sheetProtection/>
  <mergeCells count="36">
    <mergeCell ref="H3:I3"/>
    <mergeCell ref="H4:I4"/>
    <mergeCell ref="H100:I100"/>
    <mergeCell ref="B96:J96"/>
    <mergeCell ref="B100:C100"/>
    <mergeCell ref="B109:C109"/>
    <mergeCell ref="E100:F100"/>
    <mergeCell ref="A88:F88"/>
    <mergeCell ref="G1:J1"/>
    <mergeCell ref="G73:J73"/>
    <mergeCell ref="G84:J84"/>
    <mergeCell ref="G89:J89"/>
    <mergeCell ref="G78:J78"/>
    <mergeCell ref="G59:J59"/>
    <mergeCell ref="G64:J64"/>
    <mergeCell ref="G68:J68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21:I21"/>
    <mergeCell ref="H20:I20"/>
    <mergeCell ref="H19:I19"/>
    <mergeCell ref="H18:I18"/>
    <mergeCell ref="H17:I17"/>
    <mergeCell ref="H16:I16"/>
    <mergeCell ref="H15:I15"/>
    <mergeCell ref="H14:I14"/>
    <mergeCell ref="B66:J66"/>
    <mergeCell ref="B61:J61"/>
    <mergeCell ref="G94:J94"/>
  </mergeCells>
  <dataValidations count="3">
    <dataValidation allowBlank="1" showInputMessage="1" showErrorMessage="1" promptTitle="Info:" prompt="Opis budynku/ nazwa + miejscowość&#10;" sqref="B3:B57"/>
    <dataValidation allowBlank="1" showInputMessage="1" showErrorMessage="1" promptTitle="Info:" prompt="Wartość księgowa brutto bez zminiejszeń wartości, wraz z ulepszeniami" sqref="C3:C57"/>
    <dataValidation allowBlank="1" showInputMessage="1" showErrorMessage="1" promptTitle="Info" prompt="W przypadku braku roku budowy, można wpisać wiek budowy lub datę wpisania na ewidencję." sqref="F3:F57"/>
  </dataValidations>
  <printOptions/>
  <pageMargins left="0.25" right="0.25" top="0.75" bottom="0.75" header="0.3" footer="0.3"/>
  <pageSetup fitToHeight="0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4">
      <selection activeCell="H31" sqref="H31"/>
    </sheetView>
  </sheetViews>
  <sheetFormatPr defaultColWidth="9.140625" defaultRowHeight="15"/>
  <cols>
    <col min="1" max="1" width="9.140625" style="26" customWidth="1"/>
    <col min="2" max="2" width="3.8515625" style="26" bestFit="1" customWidth="1"/>
    <col min="3" max="3" width="45.421875" style="205" customWidth="1"/>
    <col min="4" max="4" width="25.421875" style="205" customWidth="1"/>
    <col min="5" max="16384" width="9.140625" style="26" customWidth="1"/>
  </cols>
  <sheetData>
    <row r="1" spans="1:4" ht="12.75" thickTop="1">
      <c r="A1" s="23"/>
      <c r="B1" s="24" t="s">
        <v>45</v>
      </c>
      <c r="C1" s="197" t="s">
        <v>15</v>
      </c>
      <c r="D1" s="198" t="s">
        <v>28</v>
      </c>
    </row>
    <row r="2" spans="2:4" ht="12">
      <c r="B2" s="226" t="str">
        <f>'Zakładka Nr 1'!B1</f>
        <v>Urząd Gminy</v>
      </c>
      <c r="C2" s="227"/>
      <c r="D2" s="228"/>
    </row>
    <row r="3" spans="2:4" ht="12">
      <c r="B3" s="27" t="s">
        <v>1</v>
      </c>
      <c r="C3" s="28" t="s">
        <v>292</v>
      </c>
      <c r="D3" s="199">
        <v>97991.04</v>
      </c>
    </row>
    <row r="4" spans="2:4" ht="12">
      <c r="B4" s="27" t="s">
        <v>2</v>
      </c>
      <c r="C4" s="28" t="s">
        <v>69</v>
      </c>
      <c r="D4" s="199">
        <v>37278.74</v>
      </c>
    </row>
    <row r="5" spans="2:4" ht="12">
      <c r="B5" s="27" t="s">
        <v>3</v>
      </c>
      <c r="C5" s="28" t="s">
        <v>70</v>
      </c>
      <c r="D5" s="199">
        <v>13373.79</v>
      </c>
    </row>
    <row r="6" spans="2:4" ht="12">
      <c r="B6" s="27" t="s">
        <v>4</v>
      </c>
      <c r="C6" s="28" t="s">
        <v>293</v>
      </c>
      <c r="D6" s="199">
        <f>123468.85+12875.42</f>
        <v>136344.27000000002</v>
      </c>
    </row>
    <row r="7" spans="2:4" ht="12">
      <c r="B7" s="27" t="s">
        <v>5</v>
      </c>
      <c r="C7" s="28" t="s">
        <v>30</v>
      </c>
      <c r="D7" s="200">
        <v>20414.8</v>
      </c>
    </row>
    <row r="8" spans="2:4" ht="12">
      <c r="B8" s="226" t="str">
        <f>'Zakładka Nr 1'!B59</f>
        <v>Gminne Ośrodek Kultury</v>
      </c>
      <c r="C8" s="227"/>
      <c r="D8" s="228"/>
    </row>
    <row r="9" spans="2:4" ht="12">
      <c r="B9" s="27" t="s">
        <v>1</v>
      </c>
      <c r="C9" s="201" t="s">
        <v>29</v>
      </c>
      <c r="D9" s="199">
        <f>2349+3499+4082+3149+3499+3499</f>
        <v>20077</v>
      </c>
    </row>
    <row r="10" spans="2:4" ht="12">
      <c r="B10" s="27" t="s">
        <v>2</v>
      </c>
      <c r="C10" s="28" t="s">
        <v>69</v>
      </c>
      <c r="D10" s="199">
        <f>3000+11000</f>
        <v>14000</v>
      </c>
    </row>
    <row r="11" spans="2:4" ht="12">
      <c r="B11" s="27" t="s">
        <v>3</v>
      </c>
      <c r="C11" s="28" t="s">
        <v>30</v>
      </c>
      <c r="D11" s="200">
        <f>7000</f>
        <v>7000</v>
      </c>
    </row>
    <row r="12" spans="2:4" ht="12">
      <c r="B12" s="243" t="s">
        <v>4</v>
      </c>
      <c r="C12" s="244" t="s">
        <v>341</v>
      </c>
      <c r="D12" s="245">
        <f>3400+12000+11000+12000+1500</f>
        <v>39900</v>
      </c>
    </row>
    <row r="13" spans="2:4" ht="12">
      <c r="B13" s="226" t="str">
        <f>'Zakładka Nr 1'!B64</f>
        <v>Gminny Ośrodek Pomocy Społecznej</v>
      </c>
      <c r="C13" s="227"/>
      <c r="D13" s="228"/>
    </row>
    <row r="14" spans="2:4" ht="12">
      <c r="B14" s="27" t="s">
        <v>1</v>
      </c>
      <c r="C14" s="240" t="s">
        <v>320</v>
      </c>
      <c r="D14" s="241"/>
    </row>
    <row r="15" spans="2:4" ht="12">
      <c r="B15" s="226" t="str">
        <f>'Zakładka Nr 1'!B68</f>
        <v>Zespół Szkół w Domaradzu</v>
      </c>
      <c r="C15" s="227"/>
      <c r="D15" s="228"/>
    </row>
    <row r="16" spans="2:4" ht="12">
      <c r="B16" s="27" t="s">
        <v>1</v>
      </c>
      <c r="C16" s="240" t="s">
        <v>320</v>
      </c>
      <c r="D16" s="241"/>
    </row>
    <row r="17" spans="2:4" ht="12">
      <c r="B17" s="226" t="str">
        <f>'Zakładka Nr 1'!B73</f>
        <v>Zspół Szkół w Golcowej</v>
      </c>
      <c r="C17" s="227"/>
      <c r="D17" s="228"/>
    </row>
    <row r="18" spans="2:4" ht="12">
      <c r="B18" s="27" t="s">
        <v>1</v>
      </c>
      <c r="C18" s="240" t="s">
        <v>320</v>
      </c>
      <c r="D18" s="241"/>
    </row>
    <row r="19" spans="2:4" ht="12">
      <c r="B19" s="226" t="str">
        <f>'Zakładka Nr 1'!B78</f>
        <v>Zespoł szkół im. Jana pawła II w Baryczy</v>
      </c>
      <c r="C19" s="227"/>
      <c r="D19" s="228"/>
    </row>
    <row r="20" spans="2:4" ht="12">
      <c r="B20" s="29" t="s">
        <v>1</v>
      </c>
      <c r="C20" s="240" t="s">
        <v>320</v>
      </c>
      <c r="D20" s="241"/>
    </row>
    <row r="21" spans="2:4" ht="12">
      <c r="B21" s="226" t="str">
        <f>'Zakładka Nr 1'!B84</f>
        <v>Szkoła Podstawowa Nr 2 w Domaradzu</v>
      </c>
      <c r="C21" s="227"/>
      <c r="D21" s="228"/>
    </row>
    <row r="22" spans="2:4" ht="12">
      <c r="B22" s="27" t="s">
        <v>1</v>
      </c>
      <c r="C22" s="240" t="s">
        <v>320</v>
      </c>
      <c r="D22" s="241"/>
    </row>
    <row r="23" spans="1:4" ht="12">
      <c r="A23" s="25"/>
      <c r="B23" s="226" t="str">
        <f>'Zakładka Nr 1'!B89</f>
        <v>Szkoła Podastawowa nr 2 w Golcowej</v>
      </c>
      <c r="C23" s="227"/>
      <c r="D23" s="228"/>
    </row>
    <row r="24" spans="1:4" ht="12">
      <c r="A24" s="25"/>
      <c r="B24" s="27" t="s">
        <v>1</v>
      </c>
      <c r="C24" s="240" t="s">
        <v>320</v>
      </c>
      <c r="D24" s="241"/>
    </row>
    <row r="25" spans="1:4" ht="12">
      <c r="A25" s="25"/>
      <c r="B25" s="235" t="str">
        <f>'Zakładka Nr 1'!B94</f>
        <v>Zespół Obsługi Szkół w Domaradzu</v>
      </c>
      <c r="C25" s="236"/>
      <c r="D25" s="237"/>
    </row>
    <row r="26" spans="1:4" ht="12.75" thickBot="1">
      <c r="A26" s="25"/>
      <c r="B26" s="208" t="s">
        <v>1</v>
      </c>
      <c r="C26" s="238" t="s">
        <v>320</v>
      </c>
      <c r="D26" s="239"/>
    </row>
    <row r="27" spans="1:7" ht="12.75" thickTop="1">
      <c r="A27" s="25"/>
      <c r="B27" s="206"/>
      <c r="C27" s="202"/>
      <c r="D27" s="207"/>
      <c r="E27" s="25"/>
      <c r="F27" s="25"/>
      <c r="G27" s="25"/>
    </row>
    <row r="28" spans="1:7" ht="12.75" thickBot="1">
      <c r="A28" s="25"/>
      <c r="B28" s="25"/>
      <c r="C28" s="202"/>
      <c r="D28" s="203"/>
      <c r="E28" s="25"/>
      <c r="F28" s="25"/>
      <c r="G28" s="25"/>
    </row>
    <row r="29" spans="1:7" ht="12.75" thickTop="1">
      <c r="A29" s="25"/>
      <c r="B29" s="231" t="s">
        <v>0</v>
      </c>
      <c r="C29" s="233" t="s">
        <v>15</v>
      </c>
      <c r="D29" s="191" t="s">
        <v>31</v>
      </c>
      <c r="E29" s="25"/>
      <c r="F29" s="25"/>
      <c r="G29" s="25"/>
    </row>
    <row r="30" spans="1:7" ht="12.75" thickBot="1">
      <c r="A30" s="25"/>
      <c r="B30" s="232"/>
      <c r="C30" s="234"/>
      <c r="D30" s="192" t="s">
        <v>32</v>
      </c>
      <c r="E30" s="25"/>
      <c r="F30" s="25"/>
      <c r="G30" s="25"/>
    </row>
    <row r="31" spans="1:7" ht="12.75" thickTop="1">
      <c r="A31" s="25"/>
      <c r="B31" s="185">
        <v>1</v>
      </c>
      <c r="C31" s="186" t="s">
        <v>29</v>
      </c>
      <c r="D31" s="187">
        <f>SUM(D3:D6,D9,D10,D12)</f>
        <v>358964.84</v>
      </c>
      <c r="E31" s="30"/>
      <c r="F31" s="25"/>
      <c r="G31" s="25"/>
    </row>
    <row r="32" spans="1:7" ht="12.75" thickBot="1">
      <c r="A32" s="25"/>
      <c r="B32" s="188">
        <v>2</v>
      </c>
      <c r="C32" s="28" t="s">
        <v>30</v>
      </c>
      <c r="D32" s="189">
        <f>D7+D11</f>
        <v>27414.8</v>
      </c>
      <c r="E32" s="30"/>
      <c r="F32" s="25"/>
      <c r="G32" s="25"/>
    </row>
    <row r="33" spans="1:7" ht="13.5" thickBot="1" thickTop="1">
      <c r="A33" s="25"/>
      <c r="B33" s="229" t="s">
        <v>33</v>
      </c>
      <c r="C33" s="230"/>
      <c r="D33" s="196">
        <f>SUM(D31:D32)</f>
        <v>386379.64</v>
      </c>
      <c r="E33" s="31"/>
      <c r="F33" s="25"/>
      <c r="G33" s="32"/>
    </row>
    <row r="34" spans="1:7" ht="12.75" thickTop="1">
      <c r="A34" s="25"/>
      <c r="B34" s="25"/>
      <c r="C34" s="202"/>
      <c r="D34" s="204"/>
      <c r="E34" s="33"/>
      <c r="F34" s="25"/>
      <c r="G34" s="25"/>
    </row>
    <row r="35" ht="12">
      <c r="G35" s="25"/>
    </row>
    <row r="38" ht="12">
      <c r="G38" s="34"/>
    </row>
    <row r="39" ht="12">
      <c r="G39" s="35"/>
    </row>
  </sheetData>
  <sheetProtection/>
  <mergeCells count="19">
    <mergeCell ref="C24:D24"/>
    <mergeCell ref="B33:C33"/>
    <mergeCell ref="B29:B30"/>
    <mergeCell ref="C29:C30"/>
    <mergeCell ref="B17:D17"/>
    <mergeCell ref="B19:D19"/>
    <mergeCell ref="B25:D25"/>
    <mergeCell ref="C26:D26"/>
    <mergeCell ref="C18:D18"/>
    <mergeCell ref="C20:D20"/>
    <mergeCell ref="C22:D22"/>
    <mergeCell ref="B2:D2"/>
    <mergeCell ref="B8:D8"/>
    <mergeCell ref="B21:D21"/>
    <mergeCell ref="B13:D13"/>
    <mergeCell ref="B23:D23"/>
    <mergeCell ref="B15:D15"/>
    <mergeCell ref="C14:D14"/>
    <mergeCell ref="C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zoomScale="80" zoomScaleNormal="80" zoomScalePageLayoutView="0" workbookViewId="0" topLeftCell="A1">
      <selection activeCell="G28" sqref="G28"/>
    </sheetView>
  </sheetViews>
  <sheetFormatPr defaultColWidth="9.140625" defaultRowHeight="15"/>
  <cols>
    <col min="1" max="1" width="4.57421875" style="17" customWidth="1"/>
    <col min="2" max="2" width="9.7109375" style="17" customWidth="1"/>
    <col min="3" max="3" width="12.57421875" style="17" customWidth="1"/>
    <col min="4" max="4" width="14.28125" style="17" customWidth="1"/>
    <col min="5" max="5" width="13.57421875" style="17" customWidth="1"/>
    <col min="6" max="6" width="11.57421875" style="17" customWidth="1"/>
    <col min="7" max="8" width="7.421875" style="17" customWidth="1"/>
    <col min="9" max="9" width="8.8515625" style="17" customWidth="1"/>
    <col min="10" max="10" width="7.8515625" style="17" customWidth="1"/>
    <col min="11" max="11" width="15.8515625" style="17" customWidth="1"/>
    <col min="12" max="12" width="14.7109375" style="17" customWidth="1"/>
    <col min="13" max="13" width="11.7109375" style="17" customWidth="1"/>
    <col min="14" max="14" width="10.8515625" style="17" customWidth="1"/>
    <col min="15" max="15" width="11.421875" style="17" customWidth="1"/>
    <col min="16" max="16" width="33.421875" style="17" customWidth="1"/>
    <col min="17" max="17" width="22.140625" style="17" customWidth="1"/>
    <col min="18" max="16384" width="9.140625" style="17" customWidth="1"/>
  </cols>
  <sheetData>
    <row r="1" spans="1:17" ht="36">
      <c r="A1" s="1" t="s">
        <v>0</v>
      </c>
      <c r="B1" s="1" t="s">
        <v>34</v>
      </c>
      <c r="C1" s="16" t="s">
        <v>141</v>
      </c>
      <c r="D1" s="1" t="s">
        <v>142</v>
      </c>
      <c r="E1" s="1" t="s">
        <v>35</v>
      </c>
      <c r="F1" s="1" t="s">
        <v>150</v>
      </c>
      <c r="G1" s="1" t="s">
        <v>94</v>
      </c>
      <c r="H1" s="1" t="s">
        <v>152</v>
      </c>
      <c r="I1" s="1" t="s">
        <v>36</v>
      </c>
      <c r="J1" s="1" t="s">
        <v>143</v>
      </c>
      <c r="K1" s="2" t="s">
        <v>37</v>
      </c>
      <c r="L1" s="3" t="s">
        <v>38</v>
      </c>
      <c r="M1" s="1" t="s">
        <v>39</v>
      </c>
      <c r="N1" s="1" t="s">
        <v>40</v>
      </c>
      <c r="O1" s="1" t="s">
        <v>41</v>
      </c>
      <c r="P1" s="1" t="s">
        <v>84</v>
      </c>
      <c r="Q1" s="1" t="s">
        <v>165</v>
      </c>
    </row>
    <row r="2" spans="1:17" ht="36">
      <c r="A2" s="4" t="s">
        <v>1</v>
      </c>
      <c r="B2" s="10" t="s">
        <v>99</v>
      </c>
      <c r="C2" s="10" t="s">
        <v>130</v>
      </c>
      <c r="D2" s="10" t="s">
        <v>118</v>
      </c>
      <c r="E2" s="4" t="s">
        <v>169</v>
      </c>
      <c r="F2" s="4" t="s">
        <v>170</v>
      </c>
      <c r="G2" s="4">
        <v>5</v>
      </c>
      <c r="H2" s="4" t="s">
        <v>171</v>
      </c>
      <c r="I2" s="4">
        <v>1994</v>
      </c>
      <c r="J2" s="10" t="s">
        <v>146</v>
      </c>
      <c r="K2" s="5" t="s">
        <v>172</v>
      </c>
      <c r="L2" s="6" t="s">
        <v>146</v>
      </c>
      <c r="M2" s="4" t="s">
        <v>323</v>
      </c>
      <c r="N2" s="6" t="s">
        <v>146</v>
      </c>
      <c r="O2" s="4" t="s">
        <v>323</v>
      </c>
      <c r="P2" s="4" t="s">
        <v>148</v>
      </c>
      <c r="Q2" s="4" t="s">
        <v>149</v>
      </c>
    </row>
    <row r="3" spans="1:17" ht="48">
      <c r="A3" s="4" t="s">
        <v>2</v>
      </c>
      <c r="B3" s="10" t="s">
        <v>100</v>
      </c>
      <c r="C3" s="10" t="s">
        <v>131</v>
      </c>
      <c r="D3" s="10" t="s">
        <v>119</v>
      </c>
      <c r="E3" s="4" t="s">
        <v>169</v>
      </c>
      <c r="F3" s="4" t="s">
        <v>168</v>
      </c>
      <c r="G3" s="4">
        <v>5</v>
      </c>
      <c r="H3" s="4" t="s">
        <v>167</v>
      </c>
      <c r="I3" s="4">
        <v>2001</v>
      </c>
      <c r="J3" s="10" t="s">
        <v>146</v>
      </c>
      <c r="K3" s="5" t="s">
        <v>166</v>
      </c>
      <c r="L3" s="6" t="s">
        <v>146</v>
      </c>
      <c r="M3" s="4" t="s">
        <v>323</v>
      </c>
      <c r="N3" s="6" t="s">
        <v>146</v>
      </c>
      <c r="O3" s="4" t="s">
        <v>323</v>
      </c>
      <c r="P3" s="4" t="s">
        <v>148</v>
      </c>
      <c r="Q3" s="4" t="s">
        <v>164</v>
      </c>
    </row>
    <row r="4" spans="1:17" ht="36">
      <c r="A4" s="4" t="s">
        <v>3</v>
      </c>
      <c r="B4" s="10" t="s">
        <v>101</v>
      </c>
      <c r="C4" s="10" t="s">
        <v>127</v>
      </c>
      <c r="D4" s="10" t="s">
        <v>120</v>
      </c>
      <c r="E4" s="4" t="s">
        <v>169</v>
      </c>
      <c r="F4" s="4" t="s">
        <v>173</v>
      </c>
      <c r="G4" s="4">
        <v>9</v>
      </c>
      <c r="H4" s="4" t="s">
        <v>174</v>
      </c>
      <c r="I4" s="4">
        <v>1993</v>
      </c>
      <c r="J4" s="10" t="s">
        <v>146</v>
      </c>
      <c r="K4" s="5" t="s">
        <v>175</v>
      </c>
      <c r="L4" s="6" t="s">
        <v>146</v>
      </c>
      <c r="M4" s="4" t="s">
        <v>323</v>
      </c>
      <c r="N4" s="6" t="s">
        <v>146</v>
      </c>
      <c r="O4" s="4" t="s">
        <v>323</v>
      </c>
      <c r="P4" s="4" t="s">
        <v>148</v>
      </c>
      <c r="Q4" s="4" t="s">
        <v>149</v>
      </c>
    </row>
    <row r="5" spans="1:17" ht="36">
      <c r="A5" s="4" t="s">
        <v>4</v>
      </c>
      <c r="B5" s="12" t="s">
        <v>102</v>
      </c>
      <c r="C5" s="12" t="s">
        <v>132</v>
      </c>
      <c r="D5" s="18">
        <v>244244</v>
      </c>
      <c r="E5" s="4" t="s">
        <v>169</v>
      </c>
      <c r="F5" s="4" t="s">
        <v>176</v>
      </c>
      <c r="G5" s="4">
        <v>6</v>
      </c>
      <c r="H5" s="4" t="s">
        <v>177</v>
      </c>
      <c r="I5" s="4">
        <v>1985</v>
      </c>
      <c r="J5" s="19">
        <v>35000</v>
      </c>
      <c r="K5" s="5" t="s">
        <v>178</v>
      </c>
      <c r="L5" s="6">
        <f>38000*0.9</f>
        <v>34200</v>
      </c>
      <c r="M5" s="4" t="s">
        <v>323</v>
      </c>
      <c r="N5" s="4" t="s">
        <v>323</v>
      </c>
      <c r="O5" s="4" t="s">
        <v>323</v>
      </c>
      <c r="P5" s="4" t="s">
        <v>148</v>
      </c>
      <c r="Q5" s="4" t="s">
        <v>149</v>
      </c>
    </row>
    <row r="6" spans="1:17" ht="36">
      <c r="A6" s="4" t="s">
        <v>5</v>
      </c>
      <c r="B6" s="12" t="s">
        <v>103</v>
      </c>
      <c r="C6" s="12" t="s">
        <v>131</v>
      </c>
      <c r="D6" s="18">
        <v>33723372</v>
      </c>
      <c r="E6" s="4" t="s">
        <v>169</v>
      </c>
      <c r="F6" s="5" t="s">
        <v>179</v>
      </c>
      <c r="G6" s="4">
        <v>9</v>
      </c>
      <c r="H6" s="4" t="s">
        <v>180</v>
      </c>
      <c r="I6" s="4">
        <v>2001</v>
      </c>
      <c r="J6" s="19">
        <v>40000</v>
      </c>
      <c r="K6" s="5" t="s">
        <v>181</v>
      </c>
      <c r="L6" s="6">
        <f>42750*0.9</f>
        <v>38475</v>
      </c>
      <c r="M6" s="4" t="s">
        <v>323</v>
      </c>
      <c r="N6" s="4" t="s">
        <v>323</v>
      </c>
      <c r="O6" s="4" t="s">
        <v>323</v>
      </c>
      <c r="P6" s="4" t="s">
        <v>148</v>
      </c>
      <c r="Q6" s="4" t="s">
        <v>149</v>
      </c>
    </row>
    <row r="7" spans="1:17" ht="36">
      <c r="A7" s="4" t="s">
        <v>6</v>
      </c>
      <c r="B7" s="12" t="s">
        <v>104</v>
      </c>
      <c r="C7" s="12" t="s">
        <v>133</v>
      </c>
      <c r="D7" s="12" t="s">
        <v>121</v>
      </c>
      <c r="E7" s="4" t="s">
        <v>169</v>
      </c>
      <c r="F7" s="4" t="s">
        <v>182</v>
      </c>
      <c r="G7" s="4">
        <v>6</v>
      </c>
      <c r="H7" s="4" t="s">
        <v>183</v>
      </c>
      <c r="I7" s="4">
        <v>1980</v>
      </c>
      <c r="J7" s="19">
        <v>20000</v>
      </c>
      <c r="K7" s="5" t="s">
        <v>184</v>
      </c>
      <c r="L7" s="6">
        <f>23750*0.9</f>
        <v>21375</v>
      </c>
      <c r="M7" s="4" t="s">
        <v>323</v>
      </c>
      <c r="N7" s="21" t="s">
        <v>324</v>
      </c>
      <c r="O7" s="22" t="s">
        <v>324</v>
      </c>
      <c r="P7" s="4" t="s">
        <v>148</v>
      </c>
      <c r="Q7" s="4" t="s">
        <v>149</v>
      </c>
    </row>
    <row r="8" spans="1:17" ht="36">
      <c r="A8" s="4" t="s">
        <v>7</v>
      </c>
      <c r="B8" s="12" t="s">
        <v>105</v>
      </c>
      <c r="C8" s="12" t="s">
        <v>132</v>
      </c>
      <c r="D8" s="12" t="s">
        <v>122</v>
      </c>
      <c r="E8" s="4" t="s">
        <v>169</v>
      </c>
      <c r="F8" s="4" t="s">
        <v>185</v>
      </c>
      <c r="G8" s="4">
        <v>6</v>
      </c>
      <c r="H8" s="4" t="s">
        <v>186</v>
      </c>
      <c r="I8" s="4">
        <v>1989</v>
      </c>
      <c r="J8" s="19">
        <v>140000</v>
      </c>
      <c r="K8" s="5" t="s">
        <v>187</v>
      </c>
      <c r="L8" s="6">
        <f>174800*0.85</f>
        <v>148580</v>
      </c>
      <c r="M8" s="4" t="s">
        <v>323</v>
      </c>
      <c r="N8" s="21" t="s">
        <v>325</v>
      </c>
      <c r="O8" s="22" t="s">
        <v>326</v>
      </c>
      <c r="P8" s="4" t="s">
        <v>148</v>
      </c>
      <c r="Q8" s="4" t="s">
        <v>149</v>
      </c>
    </row>
    <row r="9" spans="1:17" ht="36">
      <c r="A9" s="4" t="s">
        <v>8</v>
      </c>
      <c r="B9" s="12" t="s">
        <v>107</v>
      </c>
      <c r="C9" s="12" t="s">
        <v>134</v>
      </c>
      <c r="D9" s="12" t="s">
        <v>123</v>
      </c>
      <c r="E9" s="4" t="s">
        <v>188</v>
      </c>
      <c r="F9" s="4" t="s">
        <v>189</v>
      </c>
      <c r="G9" s="4" t="s">
        <v>146</v>
      </c>
      <c r="H9" s="4" t="s">
        <v>190</v>
      </c>
      <c r="I9" s="4">
        <v>2008</v>
      </c>
      <c r="J9" s="18" t="s">
        <v>146</v>
      </c>
      <c r="K9" s="5" t="s">
        <v>191</v>
      </c>
      <c r="L9" s="6" t="s">
        <v>146</v>
      </c>
      <c r="M9" s="4" t="s">
        <v>327</v>
      </c>
      <c r="N9" s="6" t="s">
        <v>146</v>
      </c>
      <c r="O9" s="4" t="s">
        <v>146</v>
      </c>
      <c r="P9" s="4" t="s">
        <v>148</v>
      </c>
      <c r="Q9" s="4" t="s">
        <v>149</v>
      </c>
    </row>
    <row r="10" spans="1:17" ht="36">
      <c r="A10" s="4" t="s">
        <v>9</v>
      </c>
      <c r="B10" s="10" t="s">
        <v>98</v>
      </c>
      <c r="C10" s="10" t="s">
        <v>129</v>
      </c>
      <c r="D10" s="10" t="s">
        <v>197</v>
      </c>
      <c r="E10" s="4" t="s">
        <v>198</v>
      </c>
      <c r="F10" s="4" t="s">
        <v>199</v>
      </c>
      <c r="G10" s="4">
        <v>3</v>
      </c>
      <c r="H10" s="4" t="s">
        <v>194</v>
      </c>
      <c r="I10" s="4">
        <v>1998</v>
      </c>
      <c r="J10" s="10" t="s">
        <v>146</v>
      </c>
      <c r="K10" s="5" t="s">
        <v>212</v>
      </c>
      <c r="L10" s="6" t="s">
        <v>146</v>
      </c>
      <c r="M10" s="4" t="s">
        <v>328</v>
      </c>
      <c r="N10" s="6" t="s">
        <v>146</v>
      </c>
      <c r="O10" s="4" t="s">
        <v>328</v>
      </c>
      <c r="P10" s="4" t="s">
        <v>148</v>
      </c>
      <c r="Q10" s="4" t="s">
        <v>149</v>
      </c>
    </row>
    <row r="11" spans="1:17" ht="36">
      <c r="A11" s="4" t="s">
        <v>10</v>
      </c>
      <c r="B11" s="12" t="s">
        <v>111</v>
      </c>
      <c r="C11" s="12" t="s">
        <v>137</v>
      </c>
      <c r="D11" s="18">
        <v>21</v>
      </c>
      <c r="E11" s="10" t="s">
        <v>205</v>
      </c>
      <c r="F11" s="10" t="s">
        <v>206</v>
      </c>
      <c r="G11" s="10">
        <v>49</v>
      </c>
      <c r="H11" s="10" t="s">
        <v>207</v>
      </c>
      <c r="I11" s="10">
        <v>2003</v>
      </c>
      <c r="J11" s="19">
        <v>330000</v>
      </c>
      <c r="K11" s="10" t="s">
        <v>214</v>
      </c>
      <c r="L11" s="209">
        <f>62217*0.9</f>
        <v>55995.3</v>
      </c>
      <c r="M11" s="10" t="s">
        <v>329</v>
      </c>
      <c r="N11" s="10" t="s">
        <v>329</v>
      </c>
      <c r="O11" s="10" t="s">
        <v>329</v>
      </c>
      <c r="P11" s="4" t="s">
        <v>148</v>
      </c>
      <c r="Q11" s="9" t="s">
        <v>149</v>
      </c>
    </row>
    <row r="12" spans="1:17" ht="36">
      <c r="A12" s="4" t="s">
        <v>11</v>
      </c>
      <c r="B12" s="12" t="s">
        <v>112</v>
      </c>
      <c r="C12" s="12" t="s">
        <v>138</v>
      </c>
      <c r="D12" s="12" t="s">
        <v>126</v>
      </c>
      <c r="E12" s="10" t="s">
        <v>208</v>
      </c>
      <c r="F12" s="10" t="s">
        <v>209</v>
      </c>
      <c r="G12" s="10">
        <v>2</v>
      </c>
      <c r="H12" s="10" t="s">
        <v>196</v>
      </c>
      <c r="I12" s="10">
        <v>2012</v>
      </c>
      <c r="J12" s="18" t="s">
        <v>146</v>
      </c>
      <c r="K12" s="10" t="s">
        <v>215</v>
      </c>
      <c r="L12" s="10" t="s">
        <v>146</v>
      </c>
      <c r="M12" s="10" t="s">
        <v>330</v>
      </c>
      <c r="N12" s="10" t="s">
        <v>146</v>
      </c>
      <c r="O12" s="10" t="s">
        <v>330</v>
      </c>
      <c r="P12" s="4" t="s">
        <v>148</v>
      </c>
      <c r="Q12" s="9" t="s">
        <v>149</v>
      </c>
    </row>
    <row r="13" spans="1:17" ht="36">
      <c r="A13" s="4" t="s">
        <v>12</v>
      </c>
      <c r="B13" s="10" t="s">
        <v>97</v>
      </c>
      <c r="C13" s="10" t="s">
        <v>129</v>
      </c>
      <c r="D13" s="10" t="s">
        <v>117</v>
      </c>
      <c r="E13" s="7" t="s">
        <v>192</v>
      </c>
      <c r="F13" s="4" t="s">
        <v>195</v>
      </c>
      <c r="G13" s="4">
        <v>9</v>
      </c>
      <c r="H13" s="4" t="s">
        <v>196</v>
      </c>
      <c r="I13" s="4">
        <v>2012</v>
      </c>
      <c r="J13" s="11">
        <v>106000</v>
      </c>
      <c r="K13" s="5" t="s">
        <v>211</v>
      </c>
      <c r="L13" s="6">
        <f>162662*0.85</f>
        <v>138262.69999999998</v>
      </c>
      <c r="M13" s="4" t="s">
        <v>330</v>
      </c>
      <c r="N13" s="6" t="s">
        <v>330</v>
      </c>
      <c r="O13" s="4" t="s">
        <v>330</v>
      </c>
      <c r="P13" s="4" t="s">
        <v>148</v>
      </c>
      <c r="Q13" s="4" t="s">
        <v>149</v>
      </c>
    </row>
    <row r="14" spans="1:17" ht="36">
      <c r="A14" s="4" t="s">
        <v>13</v>
      </c>
      <c r="B14" s="10" t="s">
        <v>96</v>
      </c>
      <c r="C14" s="10" t="s">
        <v>128</v>
      </c>
      <c r="D14" s="10" t="s">
        <v>116</v>
      </c>
      <c r="E14" s="7" t="s">
        <v>192</v>
      </c>
      <c r="F14" s="5" t="s">
        <v>216</v>
      </c>
      <c r="G14" s="4">
        <v>5</v>
      </c>
      <c r="H14" s="4" t="s">
        <v>217</v>
      </c>
      <c r="I14" s="4">
        <v>1999</v>
      </c>
      <c r="J14" s="10" t="s">
        <v>146</v>
      </c>
      <c r="K14" s="5" t="s">
        <v>218</v>
      </c>
      <c r="L14" s="6" t="s">
        <v>146</v>
      </c>
      <c r="M14" s="4" t="s">
        <v>331</v>
      </c>
      <c r="N14" s="6" t="s">
        <v>146</v>
      </c>
      <c r="O14" s="4" t="s">
        <v>87</v>
      </c>
      <c r="P14" s="4" t="s">
        <v>148</v>
      </c>
      <c r="Q14" s="4" t="s">
        <v>149</v>
      </c>
    </row>
    <row r="15" spans="1:17" ht="36">
      <c r="A15" s="4" t="s">
        <v>42</v>
      </c>
      <c r="B15" s="12" t="s">
        <v>106</v>
      </c>
      <c r="C15" s="12" t="s">
        <v>132</v>
      </c>
      <c r="D15" s="12" t="s">
        <v>122</v>
      </c>
      <c r="E15" s="4" t="s">
        <v>169</v>
      </c>
      <c r="F15" s="4" t="s">
        <v>200</v>
      </c>
      <c r="G15" s="4">
        <v>6</v>
      </c>
      <c r="H15" s="4" t="s">
        <v>201</v>
      </c>
      <c r="I15" s="4">
        <v>1990</v>
      </c>
      <c r="J15" s="19">
        <v>140000</v>
      </c>
      <c r="K15" s="5" t="s">
        <v>202</v>
      </c>
      <c r="L15" s="6">
        <f>147000*0.85</f>
        <v>124950</v>
      </c>
      <c r="M15" s="4" t="s">
        <v>86</v>
      </c>
      <c r="N15" s="6" t="s">
        <v>332</v>
      </c>
      <c r="O15" s="4" t="s">
        <v>332</v>
      </c>
      <c r="P15" s="4" t="s">
        <v>148</v>
      </c>
      <c r="Q15" s="4" t="s">
        <v>149</v>
      </c>
    </row>
    <row r="16" spans="1:17" ht="72">
      <c r="A16" s="4" t="s">
        <v>43</v>
      </c>
      <c r="B16" s="10" t="s">
        <v>95</v>
      </c>
      <c r="C16" s="10" t="s">
        <v>127</v>
      </c>
      <c r="D16" s="10" t="s">
        <v>144</v>
      </c>
      <c r="E16" s="4" t="s">
        <v>291</v>
      </c>
      <c r="F16" s="4" t="s">
        <v>193</v>
      </c>
      <c r="G16" s="4">
        <v>20</v>
      </c>
      <c r="H16" s="4" t="s">
        <v>194</v>
      </c>
      <c r="I16" s="4">
        <v>1998</v>
      </c>
      <c r="J16" s="10" t="s">
        <v>146</v>
      </c>
      <c r="K16" s="5" t="s">
        <v>210</v>
      </c>
      <c r="L16" s="6" t="s">
        <v>146</v>
      </c>
      <c r="M16" s="4" t="s">
        <v>333</v>
      </c>
      <c r="N16" s="6" t="s">
        <v>146</v>
      </c>
      <c r="O16" s="4" t="s">
        <v>333</v>
      </c>
      <c r="P16" s="4" t="s">
        <v>148</v>
      </c>
      <c r="Q16" s="4" t="s">
        <v>149</v>
      </c>
    </row>
    <row r="17" spans="1:17" ht="36">
      <c r="A17" s="4" t="s">
        <v>46</v>
      </c>
      <c r="B17" s="12" t="s">
        <v>109</v>
      </c>
      <c r="C17" s="12" t="s">
        <v>135</v>
      </c>
      <c r="D17" s="18">
        <v>11</v>
      </c>
      <c r="E17" s="4" t="s">
        <v>145</v>
      </c>
      <c r="F17" s="4" t="s">
        <v>203</v>
      </c>
      <c r="G17" s="4" t="s">
        <v>146</v>
      </c>
      <c r="H17" s="4" t="s">
        <v>204</v>
      </c>
      <c r="I17" s="4">
        <v>2010</v>
      </c>
      <c r="J17" s="18" t="s">
        <v>146</v>
      </c>
      <c r="K17" s="5" t="s">
        <v>213</v>
      </c>
      <c r="L17" s="6" t="s">
        <v>146</v>
      </c>
      <c r="M17" s="8" t="s">
        <v>334</v>
      </c>
      <c r="N17" s="8" t="s">
        <v>146</v>
      </c>
      <c r="O17" s="8" t="s">
        <v>146</v>
      </c>
      <c r="P17" s="4" t="s">
        <v>148</v>
      </c>
      <c r="Q17" s="4" t="s">
        <v>149</v>
      </c>
    </row>
    <row r="18" spans="1:17" ht="36">
      <c r="A18" s="4" t="s">
        <v>47</v>
      </c>
      <c r="B18" s="12" t="s">
        <v>110</v>
      </c>
      <c r="C18" s="12" t="s">
        <v>136</v>
      </c>
      <c r="D18" s="12" t="s">
        <v>125</v>
      </c>
      <c r="E18" s="9" t="s">
        <v>158</v>
      </c>
      <c r="F18" s="9" t="s">
        <v>159</v>
      </c>
      <c r="G18" s="9" t="s">
        <v>146</v>
      </c>
      <c r="H18" s="9" t="s">
        <v>160</v>
      </c>
      <c r="I18" s="9">
        <v>2013</v>
      </c>
      <c r="J18" s="18" t="s">
        <v>146</v>
      </c>
      <c r="K18" s="20" t="s">
        <v>161</v>
      </c>
      <c r="L18" s="6" t="s">
        <v>146</v>
      </c>
      <c r="M18" s="8" t="s">
        <v>335</v>
      </c>
      <c r="N18" s="8" t="s">
        <v>146</v>
      </c>
      <c r="O18" s="9" t="s">
        <v>146</v>
      </c>
      <c r="P18" s="4" t="s">
        <v>148</v>
      </c>
      <c r="Q18" s="9" t="s">
        <v>149</v>
      </c>
    </row>
    <row r="19" spans="1:17" ht="36">
      <c r="A19" s="4" t="s">
        <v>48</v>
      </c>
      <c r="B19" s="12" t="s">
        <v>113</v>
      </c>
      <c r="C19" s="12" t="s">
        <v>139</v>
      </c>
      <c r="D19" s="18" t="s">
        <v>155</v>
      </c>
      <c r="E19" s="10" t="s">
        <v>154</v>
      </c>
      <c r="F19" s="10" t="s">
        <v>157</v>
      </c>
      <c r="G19" s="10">
        <v>1</v>
      </c>
      <c r="H19" s="10" t="s">
        <v>156</v>
      </c>
      <c r="I19" s="10">
        <v>2000</v>
      </c>
      <c r="J19" s="18" t="s">
        <v>146</v>
      </c>
      <c r="K19" s="10">
        <v>51175</v>
      </c>
      <c r="L19" s="10" t="s">
        <v>146</v>
      </c>
      <c r="M19" s="10" t="s">
        <v>336</v>
      </c>
      <c r="N19" s="10" t="s">
        <v>146</v>
      </c>
      <c r="O19" s="10" t="s">
        <v>336</v>
      </c>
      <c r="P19" s="4" t="s">
        <v>148</v>
      </c>
      <c r="Q19" s="10" t="s">
        <v>149</v>
      </c>
    </row>
    <row r="20" spans="1:17" ht="36">
      <c r="A20" s="4" t="s">
        <v>49</v>
      </c>
      <c r="B20" s="12" t="s">
        <v>114</v>
      </c>
      <c r="C20" s="12" t="s">
        <v>140</v>
      </c>
      <c r="D20" s="12">
        <v>22</v>
      </c>
      <c r="E20" s="10" t="s">
        <v>154</v>
      </c>
      <c r="F20" s="10" t="s">
        <v>162</v>
      </c>
      <c r="G20" s="10">
        <v>1</v>
      </c>
      <c r="H20" s="10" t="s">
        <v>163</v>
      </c>
      <c r="I20" s="10">
        <v>2013</v>
      </c>
      <c r="J20" s="18" t="s">
        <v>146</v>
      </c>
      <c r="K20" s="10">
        <v>140</v>
      </c>
      <c r="L20" s="10" t="s">
        <v>146</v>
      </c>
      <c r="M20" s="10" t="s">
        <v>335</v>
      </c>
      <c r="N20" s="10" t="s">
        <v>146</v>
      </c>
      <c r="O20" s="10" t="s">
        <v>335</v>
      </c>
      <c r="P20" s="4" t="s">
        <v>148</v>
      </c>
      <c r="Q20" s="10" t="s">
        <v>149</v>
      </c>
    </row>
    <row r="21" spans="1:17" ht="36">
      <c r="A21" s="4" t="s">
        <v>50</v>
      </c>
      <c r="B21" s="12" t="s">
        <v>108</v>
      </c>
      <c r="C21" s="12" t="s">
        <v>135</v>
      </c>
      <c r="D21" s="12" t="s">
        <v>124</v>
      </c>
      <c r="E21" s="4" t="s">
        <v>145</v>
      </c>
      <c r="F21" s="4" t="s">
        <v>151</v>
      </c>
      <c r="G21" s="4" t="s">
        <v>146</v>
      </c>
      <c r="H21" s="4" t="s">
        <v>153</v>
      </c>
      <c r="I21" s="4">
        <v>2010</v>
      </c>
      <c r="J21" s="18" t="s">
        <v>146</v>
      </c>
      <c r="K21" s="5" t="s">
        <v>147</v>
      </c>
      <c r="L21" s="6" t="s">
        <v>146</v>
      </c>
      <c r="M21" s="8" t="s">
        <v>337</v>
      </c>
      <c r="N21" s="8" t="s">
        <v>146</v>
      </c>
      <c r="O21" s="4" t="s">
        <v>146</v>
      </c>
      <c r="P21" s="4" t="s">
        <v>148</v>
      </c>
      <c r="Q21" s="4" t="s">
        <v>149</v>
      </c>
    </row>
    <row r="22" spans="1:17" ht="36">
      <c r="A22" s="4" t="s">
        <v>51</v>
      </c>
      <c r="B22" s="12" t="s">
        <v>115</v>
      </c>
      <c r="C22" s="12" t="s">
        <v>219</v>
      </c>
      <c r="D22" s="10">
        <v>11</v>
      </c>
      <c r="E22" s="10" t="s">
        <v>220</v>
      </c>
      <c r="F22" s="10" t="s">
        <v>221</v>
      </c>
      <c r="G22" s="10">
        <v>1</v>
      </c>
      <c r="H22" s="10" t="s">
        <v>222</v>
      </c>
      <c r="I22" s="10">
        <v>2000</v>
      </c>
      <c r="J22" s="18" t="s">
        <v>146</v>
      </c>
      <c r="K22" s="10">
        <v>3210266</v>
      </c>
      <c r="L22" s="10" t="s">
        <v>146</v>
      </c>
      <c r="M22" s="10" t="s">
        <v>338</v>
      </c>
      <c r="N22" s="10" t="s">
        <v>146</v>
      </c>
      <c r="O22" s="10" t="s">
        <v>338</v>
      </c>
      <c r="P22" s="4" t="s">
        <v>148</v>
      </c>
      <c r="Q22" s="10" t="s">
        <v>149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KasiaM</dc:creator>
  <cp:keywords/>
  <dc:description/>
  <cp:lastModifiedBy>Ewa</cp:lastModifiedBy>
  <cp:lastPrinted>2016-11-24T14:56:05Z</cp:lastPrinted>
  <dcterms:created xsi:type="dcterms:W3CDTF">2012-01-13T14:07:06Z</dcterms:created>
  <dcterms:modified xsi:type="dcterms:W3CDTF">2016-11-28T10:58:56Z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