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05" windowWidth="19875" windowHeight="6705"/>
  </bookViews>
  <sheets>
    <sheet name="Arkusz1" sheetId="1" r:id="rId1"/>
  </sheets>
  <calcPr calcId="145621"/>
</workbook>
</file>

<file path=xl/calcChain.xml><?xml version="1.0" encoding="utf-8"?>
<calcChain xmlns="http://schemas.openxmlformats.org/spreadsheetml/2006/main">
  <c r="U7" i="1" l="1"/>
  <c r="U9" i="1"/>
  <c r="V7" i="1" l="1"/>
  <c r="W7" i="1"/>
  <c r="L9" i="1" l="1"/>
  <c r="L7" i="1" l="1"/>
  <c r="L10" i="1" l="1"/>
  <c r="U8" i="1" l="1"/>
  <c r="U10" i="1"/>
  <c r="V10" i="1" s="1"/>
  <c r="W10" i="1" s="1"/>
  <c r="X10" i="1" s="1"/>
  <c r="X7" i="1" l="1"/>
  <c r="L8" i="1"/>
  <c r="V8" i="1" s="1"/>
  <c r="W8" i="1" s="1"/>
  <c r="X8" i="1" s="1"/>
  <c r="V9" i="1"/>
  <c r="W9" i="1" l="1"/>
  <c r="X9" i="1" s="1"/>
  <c r="X11" i="1" s="1"/>
  <c r="V11" i="1"/>
  <c r="W11" i="1" l="1"/>
</calcChain>
</file>

<file path=xl/sharedStrings.xml><?xml version="1.0" encoding="utf-8"?>
<sst xmlns="http://schemas.openxmlformats.org/spreadsheetml/2006/main" count="44" uniqueCount="37">
  <si>
    <t>Moc umowna [kW]</t>
  </si>
  <si>
    <t>C11</t>
  </si>
  <si>
    <t>SUMA</t>
  </si>
  <si>
    <t>Ilość punktów poboru energii elektrycznej</t>
  </si>
  <si>
    <t>Grupa taryfowa</t>
  </si>
  <si>
    <t>Ilość m-cy</t>
  </si>
  <si>
    <t>C21</t>
  </si>
  <si>
    <t>G11</t>
  </si>
  <si>
    <t>szczyt</t>
  </si>
  <si>
    <t>całodobowa</t>
  </si>
  <si>
    <t>pozaszczyt</t>
  </si>
  <si>
    <t>całodobowa/
szczyt/
pozaszczyt</t>
  </si>
  <si>
    <t>Stawka jakościowa w [zł/kWh]</t>
  </si>
  <si>
    <t>CENY ZA SPRZEDAŻ 
ENERGII ELEKTRYCZNEJ NETTO</t>
  </si>
  <si>
    <t>CENY ZA USŁUGI DYSTRYBUCYJNE NETTO</t>
  </si>
  <si>
    <t>Stawka opłaty OZE w [zł/kWh]</t>
  </si>
  <si>
    <t>Stawka opłaty abonamentowej w [zł/m-c]</t>
  </si>
  <si>
    <t>Składnik zmienny 
stawki sieciowej 
w [zł/kWh]</t>
  </si>
  <si>
    <t>Składnik stały stawki sieciowej 
w [zł/kW/m-c]*</t>
  </si>
  <si>
    <t>[kol. 21*23%]</t>
  </si>
  <si>
    <t>[kol. 21+kol. 22]</t>
  </si>
  <si>
    <t>Ceny jednostkowe za sprzedaż energii elektrycznej netto 
w [zł/kWh]</t>
  </si>
  <si>
    <t>Łączna cena netto 
za sprzedaż energii elektrycznej 
w [zł]
( kol. 8*kol.5 
+ kol. 9*kol.6
+ kol. 10*kol.7)</t>
  </si>
  <si>
    <t>Stawka opłaty przejściowej 
w [zł/kW/m-c]*</t>
  </si>
  <si>
    <t>1) Podane wartości ogółem z kolumny nr 21, 22, 23 należy wprowadzić do załącznika nr 1 do SIWZ - formularza oferty</t>
  </si>
  <si>
    <t>4) Składnik stały stawki sieciowej i stawka opłaty przejściowej dla taryfy G11 jest w [zł/m-c]</t>
  </si>
  <si>
    <t>5) Zamawiajacy w celu ułatwienia Wykonawcom oblicznenia ceny oferty wprowadził do formularza ceny jednostkowe za usługi dystrybucji zgodnie z aktualną Taryfą OSD na 2016 rok i opłatą OZE na 2017 rok.</t>
  </si>
  <si>
    <t>C12a</t>
  </si>
  <si>
    <t>2) Dla grupy taryfowej C11, C12a i G11 okres rozliczeniowy jest dwumiesięczny, natomiast dla grupy taryfowej C21 okres rozliczeniowy jest jednomiesięczny</t>
  </si>
  <si>
    <t>[kol. 11+kol. 20]</t>
  </si>
  <si>
    <t>Załacznik nr 1a do SIWZ - formularz cenowy</t>
  </si>
  <si>
    <t>3) Dla grupy taryfowej G11 należy przyjąć dla składnika stałego stawki sieciowej układ 1-fazowy, dla stawki opłaty przejściowej zużycie roczne poniżej 500 kWh energii elektrycznej</t>
  </si>
  <si>
    <t>Szacowane zużycie w strefach 
w [kWh]</t>
  </si>
  <si>
    <t>Łączna cena oferty netto
w [zł]</t>
  </si>
  <si>
    <t>Wartość  podatku VAT oferty
w [zł]</t>
  </si>
  <si>
    <t>Łączna wartość oferty brutto
w [zł]</t>
  </si>
  <si>
    <r>
      <t>Łączna cena netto za dystrybucję energii elektrycznej [kol.5*kol.12+kol.6*kol.13
+kol.7*kol.14+(kol.5+kol.6
+kol.7)*(kol.15+kol. 16)
+(kol.4(</t>
    </r>
    <r>
      <rPr>
        <i/>
        <sz val="10"/>
        <color rgb="FFFF0000"/>
        <rFont val="Arial"/>
        <family val="2"/>
        <charset val="238"/>
      </rPr>
      <t>dla taryfy G kol. 2 zamiast kol. 4</t>
    </r>
    <r>
      <rPr>
        <sz val="10"/>
        <color rgb="FF000000"/>
        <rFont val="Arial"/>
        <family val="2"/>
        <charset val="238"/>
      </rPr>
      <t>)*kol.3*(kol.17+kol.18))
+(kol.19*kol.2*kol.3)]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</si>
</sst>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1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8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i/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Border="1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5" fillId="0" borderId="0" xfId="0" applyFont="1" applyAlignment="1"/>
    <xf numFmtId="0" fontId="5" fillId="0" borderId="0" xfId="0" applyFont="1" applyBorder="1" applyAlignment="1"/>
    <xf numFmtId="0" fontId="6" fillId="0" borderId="0" xfId="0" applyFont="1" applyAlignment="1"/>
    <xf numFmtId="0" fontId="5" fillId="0" borderId="1" xfId="0" applyNumberFormat="1" applyFont="1" applyFill="1" applyBorder="1" applyAlignment="1">
      <alignment horizontal="right" vertical="center" wrapText="1"/>
    </xf>
    <xf numFmtId="0" fontId="5" fillId="0" borderId="1" xfId="0" applyNumberFormat="1" applyFont="1" applyFill="1" applyBorder="1" applyAlignment="1">
      <alignment horizontal="right" vertical="center"/>
    </xf>
    <xf numFmtId="164" fontId="5" fillId="0" borderId="1" xfId="0" applyNumberFormat="1" applyFont="1" applyFill="1" applyBorder="1" applyAlignment="1">
      <alignment horizontal="right" vertical="center" wrapText="1"/>
    </xf>
    <xf numFmtId="2" fontId="5" fillId="0" borderId="1" xfId="0" applyNumberFormat="1" applyFont="1" applyFill="1" applyBorder="1" applyAlignment="1">
      <alignment horizontal="right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right" vertical="center" wrapText="1"/>
    </xf>
    <xf numFmtId="0" fontId="5" fillId="2" borderId="1" xfId="0" applyNumberFormat="1" applyFont="1" applyFill="1" applyBorder="1" applyAlignment="1">
      <alignment vertical="center" wrapText="1"/>
    </xf>
    <xf numFmtId="164" fontId="7" fillId="2" borderId="1" xfId="0" applyNumberFormat="1" applyFont="1" applyFill="1" applyBorder="1" applyAlignment="1">
      <alignment vertical="center" wrapText="1"/>
    </xf>
    <xf numFmtId="164" fontId="5" fillId="2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19"/>
  <sheetViews>
    <sheetView tabSelected="1" zoomScale="55" zoomScaleNormal="55" workbookViewId="0">
      <selection activeCell="C17" sqref="C17:K17"/>
    </sheetView>
  </sheetViews>
  <sheetFormatPr defaultRowHeight="12.75" x14ac:dyDescent="0.2"/>
  <cols>
    <col min="1" max="1" width="3.5703125" style="1" customWidth="1"/>
    <col min="2" max="2" width="9.140625" style="1"/>
    <col min="3" max="3" width="11.85546875" style="1" customWidth="1"/>
    <col min="4" max="4" width="6.42578125" style="1" customWidth="1"/>
    <col min="5" max="5" width="7.85546875" style="1" customWidth="1"/>
    <col min="6" max="6" width="10.140625" style="1" customWidth="1"/>
    <col min="7" max="7" width="9.140625" style="1"/>
    <col min="8" max="8" width="10.42578125" style="1" customWidth="1"/>
    <col min="9" max="10" width="9.140625" style="1"/>
    <col min="11" max="11" width="9.85546875" style="1" customWidth="1"/>
    <col min="12" max="12" width="15" style="1" customWidth="1"/>
    <col min="13" max="13" width="11.28515625" style="1" customWidth="1"/>
    <col min="14" max="14" width="9.140625" style="1"/>
    <col min="15" max="15" width="9.7109375" style="1" customWidth="1"/>
    <col min="16" max="16" width="17.42578125" style="1" customWidth="1"/>
    <col min="17" max="17" width="10.7109375" style="1" customWidth="1"/>
    <col min="18" max="18" width="15.5703125" style="1" customWidth="1"/>
    <col min="19" max="19" width="14.42578125" style="1" customWidth="1"/>
    <col min="20" max="20" width="14.7109375" style="1" customWidth="1"/>
    <col min="21" max="21" width="28.85546875" style="1" customWidth="1"/>
    <col min="22" max="22" width="15.5703125" style="1" customWidth="1"/>
    <col min="23" max="23" width="13.7109375" style="1" customWidth="1"/>
    <col min="24" max="24" width="16.7109375" style="1" customWidth="1"/>
    <col min="25" max="16384" width="9.140625" style="1"/>
  </cols>
  <sheetData>
    <row r="1" spans="2:24" ht="34.5" customHeight="1" x14ac:dyDescent="0.2">
      <c r="X1" s="19" t="s">
        <v>30</v>
      </c>
    </row>
    <row r="2" spans="2:24" ht="23.25" customHeight="1" x14ac:dyDescent="0.2"/>
    <row r="3" spans="2:24" ht="51" customHeight="1" x14ac:dyDescent="0.2">
      <c r="B3" s="26" t="s">
        <v>4</v>
      </c>
      <c r="C3" s="26" t="s">
        <v>3</v>
      </c>
      <c r="D3" s="26" t="s">
        <v>5</v>
      </c>
      <c r="E3" s="26" t="s">
        <v>0</v>
      </c>
      <c r="F3" s="26" t="s">
        <v>32</v>
      </c>
      <c r="G3" s="26"/>
      <c r="H3" s="26"/>
      <c r="I3" s="24" t="s">
        <v>13</v>
      </c>
      <c r="J3" s="25"/>
      <c r="K3" s="25"/>
      <c r="L3" s="25"/>
      <c r="M3" s="26" t="s">
        <v>14</v>
      </c>
      <c r="N3" s="26"/>
      <c r="O3" s="26"/>
      <c r="P3" s="26"/>
      <c r="Q3" s="26"/>
      <c r="R3" s="26"/>
      <c r="S3" s="26"/>
      <c r="T3" s="26"/>
      <c r="U3" s="26"/>
      <c r="V3" s="22" t="s">
        <v>33</v>
      </c>
      <c r="W3" s="22" t="s">
        <v>34</v>
      </c>
      <c r="X3" s="22" t="s">
        <v>35</v>
      </c>
    </row>
    <row r="4" spans="2:24" ht="38.25" customHeight="1" x14ac:dyDescent="0.2">
      <c r="B4" s="30"/>
      <c r="C4" s="26"/>
      <c r="D4" s="26"/>
      <c r="E4" s="26"/>
      <c r="F4" s="26"/>
      <c r="G4" s="26"/>
      <c r="H4" s="26"/>
      <c r="I4" s="24" t="s">
        <v>21</v>
      </c>
      <c r="J4" s="24"/>
      <c r="K4" s="24"/>
      <c r="L4" s="24" t="s">
        <v>22</v>
      </c>
      <c r="M4" s="26" t="s">
        <v>17</v>
      </c>
      <c r="N4" s="26"/>
      <c r="O4" s="26"/>
      <c r="P4" s="2" t="s">
        <v>12</v>
      </c>
      <c r="Q4" s="2" t="s">
        <v>15</v>
      </c>
      <c r="R4" s="26" t="s">
        <v>18</v>
      </c>
      <c r="S4" s="26" t="s">
        <v>23</v>
      </c>
      <c r="T4" s="26" t="s">
        <v>16</v>
      </c>
      <c r="U4" s="26" t="s">
        <v>36</v>
      </c>
      <c r="V4" s="23"/>
      <c r="W4" s="23"/>
      <c r="X4" s="23"/>
    </row>
    <row r="5" spans="2:24" ht="75.75" customHeight="1" x14ac:dyDescent="0.2">
      <c r="B5" s="30"/>
      <c r="C5" s="26"/>
      <c r="D5" s="26"/>
      <c r="E5" s="26"/>
      <c r="F5" s="18" t="s">
        <v>9</v>
      </c>
      <c r="G5" s="18" t="s">
        <v>8</v>
      </c>
      <c r="H5" s="18" t="s">
        <v>10</v>
      </c>
      <c r="I5" s="18" t="s">
        <v>9</v>
      </c>
      <c r="J5" s="18" t="s">
        <v>8</v>
      </c>
      <c r="K5" s="18" t="s">
        <v>10</v>
      </c>
      <c r="L5" s="24"/>
      <c r="M5" s="18" t="s">
        <v>9</v>
      </c>
      <c r="N5" s="18" t="s">
        <v>8</v>
      </c>
      <c r="O5" s="18" t="s">
        <v>10</v>
      </c>
      <c r="P5" s="18" t="s">
        <v>11</v>
      </c>
      <c r="Q5" s="18" t="s">
        <v>11</v>
      </c>
      <c r="R5" s="26"/>
      <c r="S5" s="26"/>
      <c r="T5" s="26"/>
      <c r="U5" s="26"/>
      <c r="V5" s="3" t="s">
        <v>29</v>
      </c>
      <c r="W5" s="3" t="s">
        <v>19</v>
      </c>
      <c r="X5" s="3" t="s">
        <v>20</v>
      </c>
    </row>
    <row r="6" spans="2:24" x14ac:dyDescent="0.2">
      <c r="B6" s="2">
        <v>1</v>
      </c>
      <c r="C6" s="2">
        <v>2</v>
      </c>
      <c r="D6" s="2">
        <v>3</v>
      </c>
      <c r="E6" s="2">
        <v>4</v>
      </c>
      <c r="F6" s="2">
        <v>5</v>
      </c>
      <c r="G6" s="2">
        <v>6</v>
      </c>
      <c r="H6" s="2">
        <v>7</v>
      </c>
      <c r="I6" s="2">
        <v>8</v>
      </c>
      <c r="J6" s="2">
        <v>9</v>
      </c>
      <c r="K6" s="2">
        <v>10</v>
      </c>
      <c r="L6" s="2">
        <v>11</v>
      </c>
      <c r="M6" s="2">
        <v>12</v>
      </c>
      <c r="N6" s="2">
        <v>13</v>
      </c>
      <c r="O6" s="2">
        <v>14</v>
      </c>
      <c r="P6" s="2">
        <v>15</v>
      </c>
      <c r="Q6" s="2">
        <v>16</v>
      </c>
      <c r="R6" s="2">
        <v>17</v>
      </c>
      <c r="S6" s="2">
        <v>18</v>
      </c>
      <c r="T6" s="2">
        <v>19</v>
      </c>
      <c r="U6" s="2">
        <v>20</v>
      </c>
      <c r="V6" s="2">
        <v>21</v>
      </c>
      <c r="W6" s="2">
        <v>22</v>
      </c>
      <c r="X6" s="2">
        <v>23</v>
      </c>
    </row>
    <row r="7" spans="2:24" s="5" customFormat="1" ht="39.75" customHeight="1" x14ac:dyDescent="0.25">
      <c r="B7" s="3" t="s">
        <v>1</v>
      </c>
      <c r="C7" s="2">
        <v>7</v>
      </c>
      <c r="D7" s="2">
        <v>12</v>
      </c>
      <c r="E7" s="2">
        <v>68</v>
      </c>
      <c r="F7" s="9">
        <v>24550</v>
      </c>
      <c r="G7" s="15"/>
      <c r="H7" s="15"/>
      <c r="I7" s="14"/>
      <c r="J7" s="16"/>
      <c r="K7" s="16"/>
      <c r="L7" s="13">
        <f>+ROUND(I7*F7+J7*G7+K7*H7,2)</f>
        <v>0</v>
      </c>
      <c r="M7" s="11">
        <v>0.17</v>
      </c>
      <c r="N7" s="17"/>
      <c r="O7" s="17"/>
      <c r="P7" s="11">
        <v>1.29E-2</v>
      </c>
      <c r="Q7" s="11">
        <v>3.7000000000000002E-3</v>
      </c>
      <c r="R7" s="12">
        <v>3.1</v>
      </c>
      <c r="S7" s="12">
        <v>0.85</v>
      </c>
      <c r="T7" s="12">
        <v>2.5499999999999998</v>
      </c>
      <c r="U7" s="12">
        <f>+ROUND((F7*M7+G7*N7+H7*O7+(F7+G7+H7)*(P7+Q7)+(E7*D7*(R7+S7))+(T7*C7*D7)),2)</f>
        <v>8018.43</v>
      </c>
      <c r="V7" s="21">
        <f>U7+L7</f>
        <v>8018.43</v>
      </c>
      <c r="W7" s="10">
        <f>+ROUND(V7*0.23,2)</f>
        <v>1844.24</v>
      </c>
      <c r="X7" s="10">
        <f>+W7+V7</f>
        <v>9862.67</v>
      </c>
    </row>
    <row r="8" spans="2:24" s="5" customFormat="1" ht="39.75" customHeight="1" x14ac:dyDescent="0.25">
      <c r="B8" s="3" t="s">
        <v>6</v>
      </c>
      <c r="C8" s="2">
        <v>1</v>
      </c>
      <c r="D8" s="2">
        <v>12</v>
      </c>
      <c r="E8" s="2">
        <v>45</v>
      </c>
      <c r="F8" s="9">
        <v>95910</v>
      </c>
      <c r="G8" s="15"/>
      <c r="H8" s="15"/>
      <c r="I8" s="14"/>
      <c r="J8" s="16"/>
      <c r="K8" s="16"/>
      <c r="L8" s="13">
        <f t="shared" ref="L8" si="0">+ROUND(I8*F8+J8*G8+K8*H8,2)</f>
        <v>0</v>
      </c>
      <c r="M8" s="11">
        <v>0.14230000000000001</v>
      </c>
      <c r="N8" s="17"/>
      <c r="O8" s="17"/>
      <c r="P8" s="11">
        <v>1.29E-2</v>
      </c>
      <c r="Q8" s="11">
        <v>3.7000000000000002E-3</v>
      </c>
      <c r="R8" s="12">
        <v>15.77</v>
      </c>
      <c r="S8" s="12">
        <v>0.85</v>
      </c>
      <c r="T8" s="12">
        <v>16</v>
      </c>
      <c r="U8" s="12">
        <f t="shared" ref="U8:U10" si="1">+ROUND((F8*M8+G8*N8+H8*O8+(F8+G8+H8)*(P8+Q8)+(E8*D8*(R8+S8))+(T8*C8*D8)),2)</f>
        <v>24406.9</v>
      </c>
      <c r="V8" s="10">
        <f t="shared" ref="V8:V10" si="2">U8+L8</f>
        <v>24406.9</v>
      </c>
      <c r="W8" s="10">
        <f t="shared" ref="W8:W10" si="3">+ROUND(V8*0.23,2)</f>
        <v>5613.59</v>
      </c>
      <c r="X8" s="10">
        <f t="shared" ref="X8:X10" si="4">+W8+V8</f>
        <v>30020.49</v>
      </c>
    </row>
    <row r="9" spans="2:24" s="5" customFormat="1" ht="39.75" customHeight="1" x14ac:dyDescent="0.25">
      <c r="B9" s="3" t="s">
        <v>7</v>
      </c>
      <c r="C9" s="2">
        <v>3</v>
      </c>
      <c r="D9" s="2">
        <v>12</v>
      </c>
      <c r="E9" s="20"/>
      <c r="F9" s="9">
        <v>210</v>
      </c>
      <c r="G9" s="15"/>
      <c r="H9" s="15"/>
      <c r="I9" s="14"/>
      <c r="J9" s="16"/>
      <c r="K9" s="16"/>
      <c r="L9" s="13">
        <f>+ROUND(I9*F9+J9*G9+K9*H9,2)</f>
        <v>0</v>
      </c>
      <c r="M9" s="11">
        <v>0.20399999999999999</v>
      </c>
      <c r="N9" s="17"/>
      <c r="O9" s="17"/>
      <c r="P9" s="11">
        <v>1.29E-2</v>
      </c>
      <c r="Q9" s="11">
        <v>3.7000000000000002E-3</v>
      </c>
      <c r="R9" s="12">
        <v>1.95</v>
      </c>
      <c r="S9" s="12">
        <v>0.24</v>
      </c>
      <c r="T9" s="12">
        <v>2.5499999999999998</v>
      </c>
      <c r="U9" s="12">
        <f>+ROUND((F9*M9+G9*N9+H9*O9+(F9+G9+H9)*(P9+Q9)+(C9*D9*(R9+S9))+(T9*C9*D9)),2)</f>
        <v>216.97</v>
      </c>
      <c r="V9" s="10">
        <f t="shared" si="2"/>
        <v>216.97</v>
      </c>
      <c r="W9" s="10">
        <f t="shared" si="3"/>
        <v>49.9</v>
      </c>
      <c r="X9" s="10">
        <f t="shared" si="4"/>
        <v>266.87</v>
      </c>
    </row>
    <row r="10" spans="2:24" s="5" customFormat="1" ht="39.75" customHeight="1" x14ac:dyDescent="0.25">
      <c r="B10" s="3" t="s">
        <v>27</v>
      </c>
      <c r="C10" s="2">
        <v>70</v>
      </c>
      <c r="D10" s="2">
        <v>12</v>
      </c>
      <c r="E10" s="2">
        <v>423</v>
      </c>
      <c r="F10" s="15"/>
      <c r="G10" s="9">
        <v>105960</v>
      </c>
      <c r="H10" s="9">
        <v>190600</v>
      </c>
      <c r="I10" s="16"/>
      <c r="J10" s="14"/>
      <c r="K10" s="14"/>
      <c r="L10" s="13">
        <f>+ROUND(I10*F10+J10*G10+K10*H10,2)</f>
        <v>0</v>
      </c>
      <c r="M10" s="17"/>
      <c r="N10" s="11">
        <v>0.23810000000000001</v>
      </c>
      <c r="O10" s="11">
        <v>0.125</v>
      </c>
      <c r="P10" s="11">
        <v>1.29E-2</v>
      </c>
      <c r="Q10" s="11">
        <v>3.7000000000000002E-3</v>
      </c>
      <c r="R10" s="12">
        <v>3.15</v>
      </c>
      <c r="S10" s="12">
        <v>0.85</v>
      </c>
      <c r="T10" s="12">
        <v>2.5499999999999998</v>
      </c>
      <c r="U10" s="12">
        <f t="shared" si="1"/>
        <v>76422.97</v>
      </c>
      <c r="V10" s="10">
        <f t="shared" si="2"/>
        <v>76422.97</v>
      </c>
      <c r="W10" s="10">
        <f t="shared" si="3"/>
        <v>17577.28</v>
      </c>
      <c r="X10" s="10">
        <f t="shared" si="4"/>
        <v>94000.25</v>
      </c>
    </row>
    <row r="11" spans="2:24" s="5" customFormat="1" ht="29.25" customHeight="1" x14ac:dyDescent="0.25">
      <c r="B11" s="27" t="s">
        <v>2</v>
      </c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9"/>
      <c r="V11" s="4">
        <f>SUM(V7:V10)</f>
        <v>109065.27</v>
      </c>
      <c r="W11" s="4">
        <f t="shared" ref="W11:X11" si="5">SUM(W7:W10)</f>
        <v>25085.01</v>
      </c>
      <c r="X11" s="4">
        <f t="shared" si="5"/>
        <v>134150.28</v>
      </c>
    </row>
    <row r="13" spans="2:24" s="6" customFormat="1" ht="32.25" customHeight="1" x14ac:dyDescent="0.2"/>
    <row r="14" spans="2:24" s="7" customFormat="1" ht="24.75" customHeight="1" x14ac:dyDescent="0.25">
      <c r="C14" s="8" t="s">
        <v>24</v>
      </c>
    </row>
    <row r="15" spans="2:24" s="7" customFormat="1" ht="24.75" customHeight="1" x14ac:dyDescent="0.2">
      <c r="C15" s="7" t="s">
        <v>28</v>
      </c>
    </row>
    <row r="16" spans="2:24" s="7" customFormat="1" ht="24.75" customHeight="1" x14ac:dyDescent="0.2">
      <c r="C16" s="7" t="s">
        <v>31</v>
      </c>
    </row>
    <row r="17" spans="3:3" s="7" customFormat="1" ht="24.75" customHeight="1" x14ac:dyDescent="0.2">
      <c r="C17" s="7" t="s">
        <v>25</v>
      </c>
    </row>
    <row r="18" spans="3:3" ht="24.75" customHeight="1" x14ac:dyDescent="0.2">
      <c r="C18" s="7" t="s">
        <v>26</v>
      </c>
    </row>
    <row r="19" spans="3:3" ht="23.25" customHeight="1" x14ac:dyDescent="0.2"/>
  </sheetData>
  <mergeCells count="18">
    <mergeCell ref="B11:U11"/>
    <mergeCell ref="B3:B5"/>
    <mergeCell ref="C3:C5"/>
    <mergeCell ref="D3:D5"/>
    <mergeCell ref="E3:E5"/>
    <mergeCell ref="F3:H4"/>
    <mergeCell ref="R4:R5"/>
    <mergeCell ref="V3:V4"/>
    <mergeCell ref="W3:W4"/>
    <mergeCell ref="X3:X4"/>
    <mergeCell ref="I4:K4"/>
    <mergeCell ref="L4:L5"/>
    <mergeCell ref="I3:L3"/>
    <mergeCell ref="M3:U3"/>
    <mergeCell ref="M4:O4"/>
    <mergeCell ref="S4:S5"/>
    <mergeCell ref="T4:T5"/>
    <mergeCell ref="U4:U5"/>
  </mergeCells>
  <pageMargins left="0.26" right="0.23" top="0.75" bottom="0.75" header="0.3" footer="0.3"/>
  <pageSetup paperSize="9" scale="48" fitToHeight="0" orientation="landscape" r:id="rId1"/>
  <ignoredErrors>
    <ignoredError sqref="U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 Pisarczyk</dc:creator>
  <cp:lastModifiedBy>Artur Pisarczyk</cp:lastModifiedBy>
  <cp:lastPrinted>2016-11-29T18:42:16Z</cp:lastPrinted>
  <dcterms:created xsi:type="dcterms:W3CDTF">2016-11-29T16:23:15Z</dcterms:created>
  <dcterms:modified xsi:type="dcterms:W3CDTF">2016-12-09T06:23:32Z</dcterms:modified>
</cp:coreProperties>
</file>